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24226"/>
  <mc:AlternateContent xmlns:mc="http://schemas.openxmlformats.org/markup-compatibility/2006">
    <mc:Choice Requires="x15">
      <x15ac:absPath xmlns:x15ac="http://schemas.microsoft.com/office/spreadsheetml/2010/11/ac" url="https://chiama-my.sharepoint.com/personal/camneil_daly_chiamass_gov/Documents/Desktop/Emails Waiting/"/>
    </mc:Choice>
  </mc:AlternateContent>
  <xr:revisionPtr revIDLastSave="11" documentId="8_{92D60ED2-75A0-424C-B24E-6A43E347F5A1}" xr6:coauthVersionLast="47" xr6:coauthVersionMax="47" xr10:uidLastSave="{3F163176-CEE7-4992-AEEA-E9780B843894}"/>
  <workbookProtection workbookAlgorithmName="SHA-512" workbookHashValue="us8wL1jH17q6dIHMbTCwyXTFU1mhLqVal7uO/FQLxL/peQg2GSCxR9oKpBXEhCJeqZPrP8zeQKkGk6FgK86ikg==" workbookSaltValue="Lv5Atl9u0Jxl8SfvyHB8Sw==" workbookSpinCount="100000" lockStructure="1"/>
  <bookViews>
    <workbookView xWindow="-28920" yWindow="-120" windowWidth="29040" windowHeight="15720" firstSheet="4" activeTab="4" xr2:uid="{00000000-000D-0000-FFFF-FFFF00000000}"/>
  </bookViews>
  <sheets>
    <sheet name="Health System Financial Report" sheetId="8" state="hidden" r:id="rId1"/>
    <sheet name="Acute Hospital Financial Report" sheetId="1" state="hidden" r:id="rId2"/>
    <sheet name="Physician Org Financial Report" sheetId="9" state="hidden" r:id="rId3"/>
    <sheet name="COVID Funds" sheetId="11" state="hidden" r:id="rId4"/>
    <sheet name="Temp Staffing" sheetId="13" r:id="rId5"/>
    <sheet name="Staffing Drop Down" sheetId="14" state="hidden" r:id="rId6"/>
    <sheet name="COVID drop down" sheetId="12" state="hidden" r:id="rId7"/>
    <sheet name="System Data" sheetId="2" state="hidden" r:id="rId8"/>
  </sheets>
  <definedNames>
    <definedName name="AHFPR_PrintRange" localSheetId="3">'COVID Funds'!$B$1:$N$20</definedName>
    <definedName name="AHFPR_PrintRange" localSheetId="4">'Temp Staffing'!$B$1:$N$21</definedName>
    <definedName name="AHFPR_PrintRange">'Acute Hospital Financial Report'!$B$1:$H$127</definedName>
    <definedName name="BlankAverageAgeOfPlant" localSheetId="3">'System Data'!#REF!</definedName>
    <definedName name="BlankAverageAgeOfPlant" localSheetId="4">'System Data'!#REF!</definedName>
    <definedName name="BlankAverageAgeOfPlant">'System Data'!#REF!</definedName>
    <definedName name="BlankAveragePaymentPeriod" localSheetId="3">'System Data'!#REF!</definedName>
    <definedName name="BlankAveragePaymentPeriod" localSheetId="4">'System Data'!#REF!</definedName>
    <definedName name="BlankAveragePaymentPeriod">'System Data'!#REF!</definedName>
    <definedName name="BlankCashFlowToTotalDebt" localSheetId="3">'System Data'!#REF!</definedName>
    <definedName name="BlankCashFlowToTotalDebt" localSheetId="4">'System Data'!#REF!</definedName>
    <definedName name="BlankCashFlowToTotalDebt">'System Data'!#REF!</definedName>
    <definedName name="BlankCurrentRatio" localSheetId="3">'System Data'!#REF!</definedName>
    <definedName name="BlankCurrentRatio" localSheetId="4">'System Data'!#REF!</definedName>
    <definedName name="BlankCurrentRatio">'System Data'!#REF!</definedName>
    <definedName name="BlankDaysInAccountsReceivable" localSheetId="3">'System Data'!#REF!</definedName>
    <definedName name="BlankDaysInAccountsReceivable" localSheetId="4">'System Data'!#REF!</definedName>
    <definedName name="BlankDaysInAccountsReceivable">'System Data'!#REF!</definedName>
    <definedName name="BlankDebtServiceCoverageRatio" localSheetId="3">'System Data'!#REF!</definedName>
    <definedName name="BlankDebtServiceCoverageRatio" localSheetId="4">'System Data'!#REF!</definedName>
    <definedName name="BlankDebtServiceCoverageRatio">'System Data'!#REF!</definedName>
    <definedName name="BlankEquityFinancingRatio" localSheetId="3">'System Data'!#REF!</definedName>
    <definedName name="BlankEquityFinancingRatio" localSheetId="4">'System Data'!#REF!</definedName>
    <definedName name="BlankEquityFinancingRatio">'System Data'!#REF!</definedName>
    <definedName name="BlankNonOperatingMargin" localSheetId="3">'System Data'!#REF!</definedName>
    <definedName name="BlankNonOperatingMargin" localSheetId="4">'System Data'!#REF!</definedName>
    <definedName name="BlankNonOperatingMargin">'System Data'!#REF!</definedName>
    <definedName name="BlankOperatingMargin" localSheetId="3">'System Data'!#REF!</definedName>
    <definedName name="BlankOperatingMargin" localSheetId="4">'System Data'!#REF!</definedName>
    <definedName name="BlankOperatingMargin">'System Data'!#REF!</definedName>
    <definedName name="BlankTotalMargin" localSheetId="3">'System Data'!#REF!</definedName>
    <definedName name="BlankTotalMargin" localSheetId="4">'System Data'!#REF!</definedName>
    <definedName name="BlankTotalMargin">'System Data'!#REF!</definedName>
    <definedName name="cfAcuteHospitalNoneSelected">'System Data'!$C$16</definedName>
    <definedName name="cfFiscalYearSelected">'System Data'!$A$7</definedName>
    <definedName name="cfHasSelectedHospital">'System Data'!$C$13</definedName>
    <definedName name="cfHHSNoPO">'System Data'!$C$5</definedName>
    <definedName name="cfHHSSelected">'System Data'!$A$6</definedName>
    <definedName name="cfHospital1Selected">'System Data'!$C$7</definedName>
    <definedName name="cfHospitalSelected">'System Data'!$C$6</definedName>
    <definedName name="cfPhysOrg">'System Data'!$C$10</definedName>
    <definedName name="cfPhysOrg1">'System Data'!$C$11</definedName>
    <definedName name="cfPhysOrgNoneSelected">'System Data'!$C$15</definedName>
    <definedName name="cfPhysOrgRequired">'System Data'!$C$14</definedName>
    <definedName name="cfReportingPeriodSelected">'System Data'!$A$8</definedName>
    <definedName name="cfRequiredFieldsSelected">'System Data'!$A$10</definedName>
    <definedName name="cfSameHospital">'System Data'!$C$8</definedName>
    <definedName name="cfSamePhysOrg">'System Data'!$C$12</definedName>
    <definedName name="cfSubmitterEmail">'System Data'!$A$9</definedName>
    <definedName name="DaysInPeriod">'System Data'!$A$11</definedName>
    <definedName name="dcReportingPeriodList">'System Data'!$A$37:$A$41</definedName>
    <definedName name="DevTemplateFilenameNVersion">'System Data'!$A$1</definedName>
    <definedName name="ErrorInAverageAgeOfPlant" localSheetId="3">'System Data'!#REF!</definedName>
    <definedName name="ErrorInAverageAgeOfPlant" localSheetId="4">'System Data'!#REF!</definedName>
    <definedName name="ErrorInAverageAgeOfPlant">'System Data'!#REF!</definedName>
    <definedName name="ErrorInAveragePaymentPeriod" localSheetId="3">'System Data'!#REF!</definedName>
    <definedName name="ErrorInAveragePaymentPeriod" localSheetId="4">'System Data'!#REF!</definedName>
    <definedName name="ErrorInAveragePaymentPeriod">'System Data'!#REF!</definedName>
    <definedName name="ErrorInCashFlowToTotalDebt" localSheetId="3">'System Data'!#REF!</definedName>
    <definedName name="ErrorInCashFlowToTotalDebt" localSheetId="4">'System Data'!#REF!</definedName>
    <definedName name="ErrorInCashFlowToTotalDebt">'System Data'!#REF!</definedName>
    <definedName name="ErrorInCurrentRatio" localSheetId="3">'System Data'!#REF!</definedName>
    <definedName name="ErrorInCurrentRatio" localSheetId="4">'System Data'!#REF!</definedName>
    <definedName name="ErrorInCurrentRatio">'System Data'!#REF!</definedName>
    <definedName name="ErrorInDaysInAccountsReceivable" localSheetId="3">'System Data'!#REF!</definedName>
    <definedName name="ErrorInDaysInAccountsReceivable" localSheetId="4">'System Data'!#REF!</definedName>
    <definedName name="ErrorInDaysInAccountsReceivable">'System Data'!#REF!</definedName>
    <definedName name="ErrorInDebtServiceCoverageRatio" localSheetId="3">'System Data'!#REF!</definedName>
    <definedName name="ErrorInDebtServiceCoverageRatio" localSheetId="4">'System Data'!#REF!</definedName>
    <definedName name="ErrorInDebtServiceCoverageRatio">'System Data'!#REF!</definedName>
    <definedName name="ErrorInEquityFinancingRatio" localSheetId="3">'System Data'!#REF!</definedName>
    <definedName name="ErrorInEquityFinancingRatio" localSheetId="4">'System Data'!#REF!</definedName>
    <definedName name="ErrorInEquityFinancingRatio">'System Data'!#REF!</definedName>
    <definedName name="ErrorInNon_OperatingMargin" localSheetId="3">'System Data'!#REF!</definedName>
    <definedName name="ErrorInNon_OperatingMargin" localSheetId="4">'System Data'!#REF!</definedName>
    <definedName name="ErrorInNon_OperatingMargin">'System Data'!#REF!</definedName>
    <definedName name="ErrorInOperatingMargin" localSheetId="3">'System Data'!#REF!</definedName>
    <definedName name="ErrorInOperatingMargin" localSheetId="4">'System Data'!#REF!</definedName>
    <definedName name="ErrorInOperatingMargin">'System Data'!#REF!</definedName>
    <definedName name="ErrorInTotalMargin" localSheetId="3">'System Data'!#REF!</definedName>
    <definedName name="ErrorInTotalMargin" localSheetId="4">'System Data'!#REF!</definedName>
    <definedName name="ErrorInTotalMargin">'System Data'!#REF!</definedName>
    <definedName name="FiscalYearList">'System Data'!$A$19:$A$34</definedName>
    <definedName name="HHS_ID">'Health System Financial Report'!$E$5</definedName>
    <definedName name="HHSList">'System Data'!$A$74:$C$90</definedName>
    <definedName name="Hosp1OrgID" localSheetId="3">'COVID Funds'!$F$5</definedName>
    <definedName name="Hosp1OrgID" localSheetId="4">'Temp Staffing'!$F$5</definedName>
    <definedName name="Hosp1OrgID">'Acute Hospital Financial Report'!$E$5</definedName>
    <definedName name="Hosp2OrgID" localSheetId="3">'COVID Funds'!$G$5</definedName>
    <definedName name="Hosp2OrgID" localSheetId="4">'Temp Staffing'!$G$5</definedName>
    <definedName name="Hosp2OrgID">'Acute Hospital Financial Report'!$F$5</definedName>
    <definedName name="HospitalList">'System Data'!$A$44:$C$71</definedName>
    <definedName name="iFiscalYear">'System Data'!$A$3</definedName>
    <definedName name="iHHS">'System Data'!$A$2</definedName>
    <definedName name="iHospital" localSheetId="3">'System Data'!#REF!</definedName>
    <definedName name="iHospital" localSheetId="4">'System Data'!#REF!</definedName>
    <definedName name="iHospital">'System Data'!#REF!</definedName>
    <definedName name="iHospital1" localSheetId="3">'System Data'!#REF!</definedName>
    <definedName name="iHospital1" localSheetId="4">'System Data'!#REF!</definedName>
    <definedName name="iHospital1">'System Data'!#REF!</definedName>
    <definedName name="iHospital2" localSheetId="3">'System Data'!#REF!</definedName>
    <definedName name="iHospital2" localSheetId="4">'System Data'!#REF!</definedName>
    <definedName name="iHospital2">'System Data'!#REF!</definedName>
    <definedName name="iHospitalName" localSheetId="3">'System Data'!#REF!</definedName>
    <definedName name="iHospitalName" localSheetId="4">'System Data'!#REF!</definedName>
    <definedName name="iHospitalName">'System Data'!#REF!</definedName>
    <definedName name="iHSS">'System Data'!$A$2</definedName>
    <definedName name="iPhysOrg" localSheetId="3">'System Data'!#REF!</definedName>
    <definedName name="iPhysOrg" localSheetId="4">'System Data'!#REF!</definedName>
    <definedName name="iPhysOrg">'System Data'!#REF!</definedName>
    <definedName name="iPhysOrg1" localSheetId="3">'System Data'!#REF!</definedName>
    <definedName name="iPhysOrg1" localSheetId="4">'System Data'!#REF!</definedName>
    <definedName name="iPhysOrg1">'System Data'!#REF!</definedName>
    <definedName name="iReportingPeriod">'System Data'!$A$4</definedName>
    <definedName name="MaximumDollarInputValue">'System Data'!$A$13</definedName>
    <definedName name="MinimumDollarInputValue">'System Data'!$A$12</definedName>
    <definedName name="OnSaveFlag">'System Data'!$A$5</definedName>
    <definedName name="PhysOrgList">'System Data'!$A$92:$B$116</definedName>
    <definedName name="POList">'System Data'!$A$94:$C$116</definedName>
    <definedName name="POOrgID1">'Physician Org Financial Report'!$E$5</definedName>
    <definedName name="POOrgID2">'Physician Org Financial Report'!$F$5</definedName>
    <definedName name="POOrgID3">'Physician Org Financial Report'!$G$5</definedName>
    <definedName name="POOrgID4">'Physician Org Financial Report'!$H$5</definedName>
    <definedName name="POOrgID5">'Physician Org Financial Report'!$I$5</definedName>
    <definedName name="_xlnm.Print_Titles" localSheetId="4">'Temp Staffing'!$B:$D</definedName>
    <definedName name="ReportingPeriodList">'System Data'!$A$37:$C$41</definedName>
    <definedName name="ShortName">'System Data'!$A$14</definedName>
    <definedName name="Submitted_by">'Temp Staffing'!$E$6</definedName>
    <definedName name="Submitters_Name" localSheetId="3">'COVID Funds'!$F$6</definedName>
    <definedName name="Submitters_Name" localSheetId="4">'Temp Staffing'!$F$6</definedName>
    <definedName name="Submitters_Name">'Acute Hospital Financial Report'!$E$6</definedName>
    <definedName name="vFileName">'System Data'!$A$15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F7" i="13" l="1"/>
  <c r="L8" i="13" l="1"/>
  <c r="K8" i="13"/>
  <c r="J8" i="13"/>
  <c r="I8" i="13"/>
  <c r="H8" i="13"/>
  <c r="G8" i="13"/>
  <c r="F8" i="13"/>
  <c r="L7" i="13"/>
  <c r="K7" i="13"/>
  <c r="J7" i="13"/>
  <c r="I7" i="13"/>
  <c r="H7" i="13"/>
  <c r="G7" i="13"/>
  <c r="L8" i="11"/>
  <c r="K8" i="11"/>
  <c r="J8" i="11"/>
  <c r="I8" i="11"/>
  <c r="H8" i="11"/>
  <c r="L7" i="11"/>
  <c r="K7" i="11"/>
  <c r="J7" i="11"/>
  <c r="I7" i="11"/>
  <c r="H7" i="11"/>
  <c r="G8" i="11" l="1"/>
  <c r="F8" i="11"/>
  <c r="G7" i="11"/>
  <c r="F7" i="11"/>
  <c r="G79" i="9" l="1"/>
  <c r="H79" i="9"/>
  <c r="I79" i="9"/>
  <c r="G69" i="9"/>
  <c r="H69" i="9"/>
  <c r="I69" i="9"/>
  <c r="G8" i="9"/>
  <c r="H8" i="9"/>
  <c r="G7" i="9"/>
  <c r="H7" i="9"/>
  <c r="G62" i="9"/>
  <c r="H62" i="9"/>
  <c r="I120" i="9"/>
  <c r="I105" i="9"/>
  <c r="I99" i="9"/>
  <c r="I95" i="9"/>
  <c r="I106" i="9" s="1"/>
  <c r="I108" i="9" s="1"/>
  <c r="I62" i="9"/>
  <c r="I51" i="9"/>
  <c r="I45" i="9"/>
  <c r="I40" i="9"/>
  <c r="I29" i="9"/>
  <c r="I31" i="9" s="1"/>
  <c r="I21" i="9"/>
  <c r="I8" i="9"/>
  <c r="I7" i="9"/>
  <c r="I126" i="9" l="1"/>
  <c r="G70" i="9"/>
  <c r="G124" i="9" s="1"/>
  <c r="G125" i="9"/>
  <c r="H70" i="9"/>
  <c r="I70" i="9"/>
  <c r="I124" i="9" s="1"/>
  <c r="I125" i="9"/>
  <c r="G111" i="9"/>
  <c r="I80" i="9"/>
  <c r="I127" i="9" s="1"/>
  <c r="I46" i="9"/>
  <c r="I52" i="9" s="1"/>
  <c r="I114" i="9"/>
  <c r="I32" i="9"/>
  <c r="I119" i="9" s="1"/>
  <c r="E7" i="8"/>
  <c r="A9" i="2"/>
  <c r="E7" i="11" l="1"/>
  <c r="I112" i="9"/>
  <c r="H80" i="9"/>
  <c r="H124" i="9"/>
  <c r="H125" i="9"/>
  <c r="G80" i="9"/>
  <c r="G127" i="9" s="1"/>
  <c r="I111" i="9"/>
  <c r="G112" i="9"/>
  <c r="G126" i="9"/>
  <c r="H111" i="9"/>
  <c r="H112" i="9"/>
  <c r="H126" i="9"/>
  <c r="I113" i="9"/>
  <c r="I84" i="9"/>
  <c r="I87" i="9" s="1"/>
  <c r="G84" i="9"/>
  <c r="G87" i="9" s="1"/>
  <c r="G113" i="9"/>
  <c r="E5" i="8"/>
  <c r="E5" i="13" l="1"/>
  <c r="F5" i="13"/>
  <c r="F4" i="13" s="1"/>
  <c r="H5" i="13"/>
  <c r="G5" i="13"/>
  <c r="G4" i="13" s="1"/>
  <c r="I5" i="13"/>
  <c r="J5" i="13"/>
  <c r="K5" i="13"/>
  <c r="L5" i="13"/>
  <c r="H127" i="9"/>
  <c r="H113" i="9"/>
  <c r="H84" i="9"/>
  <c r="H87" i="9" s="1"/>
  <c r="L5" i="11"/>
  <c r="K5" i="11"/>
  <c r="J5" i="11"/>
  <c r="H5" i="11"/>
  <c r="I5" i="11"/>
  <c r="E5" i="11"/>
  <c r="G5" i="11"/>
  <c r="G4" i="11" s="1"/>
  <c r="F5" i="11"/>
  <c r="F4" i="11" s="1"/>
  <c r="I118" i="9"/>
  <c r="I117" i="9"/>
  <c r="F5" i="9"/>
  <c r="I4" i="13" s="1"/>
  <c r="I5" i="9"/>
  <c r="L4" i="13" s="1"/>
  <c r="H5" i="9"/>
  <c r="K4" i="13" s="1"/>
  <c r="G5" i="9"/>
  <c r="J4" i="13" s="1"/>
  <c r="E5" i="9"/>
  <c r="H4" i="13" s="1"/>
  <c r="E5" i="1"/>
  <c r="E4" i="1" s="1"/>
  <c r="F5" i="1"/>
  <c r="F4" i="1" s="1"/>
  <c r="H4" i="11" l="1"/>
  <c r="K4" i="11"/>
  <c r="J4" i="11"/>
  <c r="I4" i="11"/>
  <c r="L4" i="11"/>
  <c r="E4" i="9"/>
  <c r="G4" i="9"/>
  <c r="I4" i="9"/>
  <c r="H4" i="9"/>
  <c r="F4" i="9"/>
  <c r="F120" i="9"/>
  <c r="E120" i="9"/>
  <c r="F120" i="1"/>
  <c r="E120" i="1"/>
  <c r="E120" i="8"/>
  <c r="E8" i="1" l="1"/>
  <c r="F8" i="9" l="1"/>
  <c r="G4" i="1" l="1"/>
  <c r="A6" i="2" l="1"/>
  <c r="E4" i="8"/>
  <c r="E8" i="8"/>
  <c r="E8" i="11" l="1"/>
  <c r="E4" i="11"/>
  <c r="A15" i="2"/>
  <c r="A14" i="2"/>
  <c r="E8" i="9" l="1"/>
  <c r="F7" i="9"/>
  <c r="E7" i="9"/>
  <c r="E7" i="1"/>
  <c r="F7" i="1"/>
  <c r="F8" i="1" l="1"/>
  <c r="F105" i="9" l="1"/>
  <c r="E105" i="9"/>
  <c r="F99" i="9"/>
  <c r="E99" i="9"/>
  <c r="F95" i="9"/>
  <c r="E95" i="9"/>
  <c r="F79" i="9"/>
  <c r="E79" i="9"/>
  <c r="F69" i="9"/>
  <c r="E69" i="9"/>
  <c r="F62" i="9"/>
  <c r="E62" i="9"/>
  <c r="F51" i="9"/>
  <c r="E51" i="9"/>
  <c r="F45" i="9"/>
  <c r="E45" i="9"/>
  <c r="F40" i="9"/>
  <c r="E40" i="9"/>
  <c r="F29" i="9"/>
  <c r="F31" i="9" s="1"/>
  <c r="E29" i="9"/>
  <c r="E31" i="9" s="1"/>
  <c r="F21" i="9"/>
  <c r="E21" i="9"/>
  <c r="E105" i="8"/>
  <c r="E99" i="8"/>
  <c r="E95" i="8"/>
  <c r="E79" i="8"/>
  <c r="E69" i="8"/>
  <c r="E62" i="8"/>
  <c r="E51" i="8"/>
  <c r="E45" i="8"/>
  <c r="E40" i="8"/>
  <c r="E29" i="8"/>
  <c r="E31" i="8" s="1"/>
  <c r="E21" i="8"/>
  <c r="E114" i="8" s="1"/>
  <c r="F46" i="9" l="1"/>
  <c r="F52" i="9" s="1"/>
  <c r="E46" i="8"/>
  <c r="E52" i="8" s="1"/>
  <c r="E114" i="9"/>
  <c r="F114" i="9"/>
  <c r="E70" i="9"/>
  <c r="F70" i="9"/>
  <c r="E70" i="8"/>
  <c r="E126" i="8" s="1"/>
  <c r="E106" i="9"/>
  <c r="E108" i="9" s="1"/>
  <c r="F106" i="9"/>
  <c r="F108" i="9" s="1"/>
  <c r="E32" i="9"/>
  <c r="E119" i="9" s="1"/>
  <c r="F32" i="9"/>
  <c r="F119" i="9" s="1"/>
  <c r="E46" i="9"/>
  <c r="E52" i="9" s="1"/>
  <c r="E32" i="8"/>
  <c r="E119" i="8" s="1"/>
  <c r="E106" i="8"/>
  <c r="E108" i="8" s="1"/>
  <c r="E111" i="8" l="1"/>
  <c r="E80" i="8"/>
  <c r="E127" i="8" s="1"/>
  <c r="E124" i="8"/>
  <c r="F80" i="9"/>
  <c r="F127" i="9" s="1"/>
  <c r="F124" i="9"/>
  <c r="E125" i="8"/>
  <c r="E112" i="8"/>
  <c r="F125" i="9"/>
  <c r="F126" i="9"/>
  <c r="E80" i="9"/>
  <c r="E127" i="9" s="1"/>
  <c r="E124" i="9"/>
  <c r="E126" i="9"/>
  <c r="E125" i="9"/>
  <c r="E111" i="9"/>
  <c r="E84" i="8"/>
  <c r="E87" i="8" s="1"/>
  <c r="E117" i="8"/>
  <c r="E113" i="8"/>
  <c r="E118" i="8"/>
  <c r="F84" i="9"/>
  <c r="F87" i="9" s="1"/>
  <c r="F118" i="9"/>
  <c r="F117" i="9"/>
  <c r="F113" i="9"/>
  <c r="E84" i="9"/>
  <c r="E87" i="9" s="1"/>
  <c r="E118" i="9"/>
  <c r="E117" i="9"/>
  <c r="E113" i="9"/>
  <c r="F112" i="9"/>
  <c r="F111" i="9"/>
  <c r="E112" i="9"/>
  <c r="A11" i="2"/>
  <c r="I116" i="9" l="1"/>
  <c r="I115" i="9"/>
  <c r="F116" i="9"/>
  <c r="E115" i="8"/>
  <c r="F115" i="9"/>
  <c r="E116" i="9"/>
  <c r="E115" i="9"/>
  <c r="E115" i="1"/>
  <c r="E116" i="8"/>
  <c r="F115" i="1"/>
  <c r="A8" i="2"/>
  <c r="A7" i="2"/>
  <c r="A10" i="2" l="1"/>
  <c r="F105" i="1"/>
  <c r="E105" i="1"/>
  <c r="F99" i="1"/>
  <c r="E99" i="1"/>
  <c r="F95" i="1"/>
  <c r="E95" i="1"/>
  <c r="E40" i="1"/>
  <c r="F29" i="1"/>
  <c r="F31" i="1" s="1"/>
  <c r="E29" i="1"/>
  <c r="E31" i="1" s="1"/>
  <c r="F106" i="1" l="1"/>
  <c r="F108" i="1" s="1"/>
  <c r="E106" i="1"/>
  <c r="E108" i="1" s="1"/>
  <c r="F79" i="1"/>
  <c r="E79" i="1"/>
  <c r="E116" i="1" s="1"/>
  <c r="F69" i="1"/>
  <c r="E69" i="1"/>
  <c r="F62" i="1"/>
  <c r="E62" i="1"/>
  <c r="F51" i="1"/>
  <c r="E51" i="1"/>
  <c r="F45" i="1"/>
  <c r="E45" i="1"/>
  <c r="E46" i="1" s="1"/>
  <c r="F40" i="1"/>
  <c r="F116" i="1" s="1"/>
  <c r="E126" i="1" l="1"/>
  <c r="E125" i="1"/>
  <c r="E111" i="1"/>
  <c r="E52" i="1"/>
  <c r="F70" i="1"/>
  <c r="F46" i="1"/>
  <c r="F52" i="1" s="1"/>
  <c r="E70" i="1"/>
  <c r="F21" i="1"/>
  <c r="E21" i="1"/>
  <c r="E114" i="1" s="1"/>
  <c r="F80" i="1" l="1"/>
  <c r="F127" i="1" s="1"/>
  <c r="F124" i="1"/>
  <c r="F126" i="1"/>
  <c r="E112" i="1"/>
  <c r="E124" i="1"/>
  <c r="F125" i="1"/>
  <c r="F84" i="1"/>
  <c r="F87" i="1" s="1"/>
  <c r="F118" i="1"/>
  <c r="F117" i="1"/>
  <c r="F113" i="1"/>
  <c r="F112" i="1"/>
  <c r="F32" i="1"/>
  <c r="F119" i="1" s="1"/>
  <c r="F114" i="1"/>
  <c r="F111" i="1"/>
  <c r="E80" i="1"/>
  <c r="E127" i="1" s="1"/>
  <c r="E32" i="1"/>
  <c r="E119" i="1" s="1"/>
  <c r="E84" i="1" l="1"/>
  <c r="E87" i="1" s="1"/>
  <c r="E118" i="1"/>
  <c r="E117" i="1"/>
  <c r="E113" i="1"/>
</calcChain>
</file>

<file path=xl/sharedStrings.xml><?xml version="1.0" encoding="utf-8"?>
<sst xmlns="http://schemas.openxmlformats.org/spreadsheetml/2006/main" count="691" uniqueCount="342">
  <si>
    <t>Hospital Health System Financial Performance Report</t>
  </si>
  <si>
    <r>
      <t>R</t>
    </r>
    <r>
      <rPr>
        <b/>
        <vertAlign val="superscript"/>
        <sz val="4"/>
        <color theme="0"/>
        <rFont val="Edwardian Script ITC"/>
        <family val="4"/>
      </rPr>
      <t>5-0</t>
    </r>
    <r>
      <rPr>
        <b/>
        <sz val="10"/>
        <color theme="0"/>
        <rFont val="Edwardian Script ITC"/>
        <family val="4"/>
      </rPr>
      <t xml:space="preserve"> Industries Inc.</t>
    </r>
  </si>
  <si>
    <t>Annual and Quarterly Standardized Financial Statements</t>
  </si>
  <si>
    <r>
      <rPr>
        <b/>
        <sz val="12"/>
        <rFont val="Calibri"/>
        <family val="2"/>
        <scheme val="minor"/>
      </rPr>
      <t xml:space="preserve">Health System Name       </t>
    </r>
    <r>
      <rPr>
        <b/>
        <sz val="12"/>
        <color rgb="FFFF0000"/>
        <rFont val="Calibri"/>
        <family val="2"/>
        <scheme val="minor"/>
      </rPr>
      <t xml:space="preserve">              Required</t>
    </r>
  </si>
  <si>
    <t>Organization ID</t>
  </si>
  <si>
    <r>
      <rPr>
        <b/>
        <sz val="12"/>
        <rFont val="Calibri"/>
        <family val="2"/>
        <scheme val="minor"/>
      </rPr>
      <t>Submitter Email</t>
    </r>
    <r>
      <rPr>
        <b/>
        <sz val="12"/>
        <color rgb="FFFF0000"/>
        <rFont val="Calibri"/>
        <family val="2"/>
        <scheme val="minor"/>
      </rPr>
      <t xml:space="preserve">                             Required</t>
    </r>
  </si>
  <si>
    <r>
      <rPr>
        <b/>
        <sz val="12"/>
        <rFont val="Calibri"/>
        <family val="2"/>
        <scheme val="minor"/>
      </rPr>
      <t>Fiscal Year</t>
    </r>
    <r>
      <rPr>
        <b/>
        <sz val="12"/>
        <color rgb="FFFF0000"/>
        <rFont val="Calibri"/>
        <family val="2"/>
        <scheme val="minor"/>
      </rPr>
      <t xml:space="preserve">                                       Required</t>
    </r>
  </si>
  <si>
    <r>
      <rPr>
        <b/>
        <sz val="12"/>
        <rFont val="Calibri"/>
        <family val="2"/>
        <scheme val="minor"/>
      </rPr>
      <t>Reporting Period</t>
    </r>
    <r>
      <rPr>
        <b/>
        <sz val="12"/>
        <color rgb="FFFF0000"/>
        <rFont val="Calibri"/>
        <family val="2"/>
        <scheme val="minor"/>
      </rPr>
      <t xml:space="preserve">                           Required</t>
    </r>
  </si>
  <si>
    <t>BALANCE SHEET</t>
  </si>
  <si>
    <t>Comments</t>
  </si>
  <si>
    <t>ASSETS</t>
  </si>
  <si>
    <t>CURRENT ASSETS</t>
  </si>
  <si>
    <t xml:space="preserve">     Cash and Cash Equivalents</t>
  </si>
  <si>
    <t xml:space="preserve">     Short Term Investments</t>
  </si>
  <si>
    <t xml:space="preserve">     Current Assets Whose Use is Limited</t>
  </si>
  <si>
    <t xml:space="preserve">     Receivables </t>
  </si>
  <si>
    <t xml:space="preserve">     Net Patient Accounts Receivable</t>
  </si>
  <si>
    <t xml:space="preserve">     Receivables Due From Affiliates</t>
  </si>
  <si>
    <t xml:space="preserve">     Third Party Settlements</t>
  </si>
  <si>
    <t xml:space="preserve">     Other Current Assets</t>
  </si>
  <si>
    <t xml:space="preserve">   Total Current Assets</t>
  </si>
  <si>
    <t>NON-CURRENT ASSETS</t>
  </si>
  <si>
    <t xml:space="preserve">     Non-Current Assets Whose Use is Limited</t>
  </si>
  <si>
    <t xml:space="preserve">     Contribution Receivables</t>
  </si>
  <si>
    <t xml:space="preserve">     Interest in Net Assets</t>
  </si>
  <si>
    <t xml:space="preserve">     Investment in Affiliates</t>
  </si>
  <si>
    <t xml:space="preserve">     Gross Property Plant and Equipment</t>
  </si>
  <si>
    <t xml:space="preserve">     Less:  Accumulated Depreciation</t>
  </si>
  <si>
    <t xml:space="preserve">     Net Property Plant and Equipment</t>
  </si>
  <si>
    <t xml:space="preserve">     Other Non-Current Assets</t>
  </si>
  <si>
    <t xml:space="preserve">   Total Non-Current Assets</t>
  </si>
  <si>
    <t>Total Assets</t>
  </si>
  <si>
    <t>LIABILITIES AND NET ASSETS or EQUITY</t>
  </si>
  <si>
    <t>CURRENT LIABILITIES</t>
  </si>
  <si>
    <t xml:space="preserve">     Current Long Term Debt</t>
  </si>
  <si>
    <t xml:space="preserve">     Estimated Third Party Settlements</t>
  </si>
  <si>
    <t xml:space="preserve">     Current Liabilities Due to Affiliates</t>
  </si>
  <si>
    <t xml:space="preserve">     Other Current Liabilities</t>
  </si>
  <si>
    <t xml:space="preserve">   Total Current Liabilities</t>
  </si>
  <si>
    <t>LONG TERM LIABILITIES</t>
  </si>
  <si>
    <t xml:space="preserve">     Long Term Debt Net of Current Portion</t>
  </si>
  <si>
    <t xml:space="preserve">     Non-Current Liabilities Due to Affiliates</t>
  </si>
  <si>
    <t xml:space="preserve">     Other Non-Current Liabilities</t>
  </si>
  <si>
    <t xml:space="preserve">   Total Non-Current Liabilities</t>
  </si>
  <si>
    <t xml:space="preserve">Total Liabilities  </t>
  </si>
  <si>
    <t>NET ASSETS or EQUITY</t>
  </si>
  <si>
    <t xml:space="preserve">     Net Unrestricted Assets</t>
  </si>
  <si>
    <t xml:space="preserve">     Net Temporarily Restricted Assets</t>
  </si>
  <si>
    <t xml:space="preserve">     Net Permanently Restricted Assets</t>
  </si>
  <si>
    <t>TOTAL NET ASSETS or EQUITY</t>
  </si>
  <si>
    <t>TOTAL LIABILITIES AND NET ASSETS or EQUITY</t>
  </si>
  <si>
    <t>STATEMENT OF OPERATIONS</t>
  </si>
  <si>
    <t>OPERATING REVENUE</t>
  </si>
  <si>
    <t xml:space="preserve">     Net Patient Service Revenue</t>
  </si>
  <si>
    <t xml:space="preserve">     Alternative Payment Methods </t>
  </si>
  <si>
    <t xml:space="preserve">     Other Operating Revenue</t>
  </si>
  <si>
    <t xml:space="preserve">     Other Operating Revenue: Federal COVID-19 Relief Funds</t>
  </si>
  <si>
    <t xml:space="preserve">     Other Operating Revenue: State &amp; Other COVID-19 Relief Funds</t>
  </si>
  <si>
    <t xml:space="preserve">     Net Assets Released From Restrictions Used for Operations</t>
  </si>
  <si>
    <t>Total Operating Revenue</t>
  </si>
  <si>
    <t>NON-OPERATING REVENUE</t>
  </si>
  <si>
    <t xml:space="preserve">     Investment Income</t>
  </si>
  <si>
    <t xml:space="preserve">     Net Contribution Revenue</t>
  </si>
  <si>
    <t xml:space="preserve">     Change in Interest in Net Assets</t>
  </si>
  <si>
    <t xml:space="preserve">     Non-Operating Gains / Losses</t>
  </si>
  <si>
    <t xml:space="preserve">     Equity Method of Alternative Investment</t>
  </si>
  <si>
    <t>Total Non-Operating Revenue</t>
  </si>
  <si>
    <t>Total Unrestricted Revenue, Gains and Other Support</t>
  </si>
  <si>
    <t>EXPENSES</t>
  </si>
  <si>
    <t xml:space="preserve">     Salary and Benefit Expense</t>
  </si>
  <si>
    <t xml:space="preserve">     Outside Medical and Pharmacy Services</t>
  </si>
  <si>
    <t xml:space="preserve">     Depreciation and Amortization Expense</t>
  </si>
  <si>
    <t xml:space="preserve">     Interest Expense</t>
  </si>
  <si>
    <t xml:space="preserve">     Health Safety Net Assessment</t>
  </si>
  <si>
    <t xml:space="preserve">     Other Operating Expenses </t>
  </si>
  <si>
    <t xml:space="preserve">     Net Nonrecurring Gains and Losses</t>
  </si>
  <si>
    <t>Total Expenses Including Nonrecurring Gains / Losses</t>
  </si>
  <si>
    <t>Total Excess of Revenue, Gains and Other Support Over Expenses</t>
  </si>
  <si>
    <t>OTHER CHANGES IN UNRESTRICTED NET ASSETS</t>
  </si>
  <si>
    <t xml:space="preserve">     Transfers from / to Parent and Affiliates</t>
  </si>
  <si>
    <t xml:space="preserve">     Other Changes in Unrestricted Net Assets</t>
  </si>
  <si>
    <t xml:space="preserve">     Sub-Total Increase / Decrease in Unrestricted Net Assets</t>
  </si>
  <si>
    <t xml:space="preserve">     Changes in Unrestricted Assets Related to Pension Activities</t>
  </si>
  <si>
    <t xml:space="preserve">     Changes in Accounting Principles</t>
  </si>
  <si>
    <t>Total Increase or Decrease in Unrestricted Net Assets</t>
  </si>
  <si>
    <t>STATEMENT OF CASH FLOW</t>
  </si>
  <si>
    <t>Data</t>
  </si>
  <si>
    <t>Text Explanation for Variance</t>
  </si>
  <si>
    <t>OPERATING ACTIVITIES</t>
  </si>
  <si>
    <t xml:space="preserve">     Change in Net Assets</t>
  </si>
  <si>
    <t xml:space="preserve">     Adjustments to Reconcile Changes in Net Assets to Net Cash</t>
  </si>
  <si>
    <t xml:space="preserve">     Transfers from / to Parent or Affiliates</t>
  </si>
  <si>
    <t xml:space="preserve">     Other Increases or Decreases to Operating Cash</t>
  </si>
  <si>
    <t>Total Net Cash Provided by Operating Activities</t>
  </si>
  <si>
    <t>INVESTING ACTIVITIES</t>
  </si>
  <si>
    <t xml:space="preserve">     Capital Expenditures</t>
  </si>
  <si>
    <t xml:space="preserve">     Other Cash Used in Investing Activities</t>
  </si>
  <si>
    <t>Total Net Cash Used in Investing Activities</t>
  </si>
  <si>
    <t>FINANCING ACTIVITIES</t>
  </si>
  <si>
    <t xml:space="preserve">     Proceeds from Issuance of Long Term Debt</t>
  </si>
  <si>
    <t xml:space="preserve">     Payments on Long Term Debt and Capital Lease Obligations</t>
  </si>
  <si>
    <t xml:space="preserve">     Other Cash Used in Financing Activities</t>
  </si>
  <si>
    <t>Total Net Cash Used in Financing Activities</t>
  </si>
  <si>
    <t>Total Net Increase / Decrease in Cash and Cash Equivalents</t>
  </si>
  <si>
    <t xml:space="preserve">     Cash and Cash Equivalents Beginning of Year</t>
  </si>
  <si>
    <t>Total Cash and Cash Equivalents at End of Year</t>
  </si>
  <si>
    <t>170A</t>
  </si>
  <si>
    <t>FINANCIAL METRICS (With COVID-19 Relief Funds)</t>
  </si>
  <si>
    <t>171A</t>
  </si>
  <si>
    <t>Operating Margin</t>
  </si>
  <si>
    <t>172A</t>
  </si>
  <si>
    <t>Non-Operating Margin</t>
  </si>
  <si>
    <t>173A</t>
  </si>
  <si>
    <t>Total Margin</t>
  </si>
  <si>
    <t>Current Ratio</t>
  </si>
  <si>
    <t>Days in Accounts Receivable</t>
  </si>
  <si>
    <t>Average Payment Period</t>
  </si>
  <si>
    <t>Debt Service Coverage Ratio</t>
  </si>
  <si>
    <t>Cash Flow to Total Debt</t>
  </si>
  <si>
    <t>Equity Financing Ratio</t>
  </si>
  <si>
    <t>Average Age of Plant</t>
  </si>
  <si>
    <t>FINANCIAL METRICS (Without COVID-19 Relief Funds)</t>
  </si>
  <si>
    <t>170B</t>
  </si>
  <si>
    <t>Total Excess of Revenue, Gains and Other Support Over Expenses (Without COVID-19 Relief Funds)</t>
  </si>
  <si>
    <t>171B</t>
  </si>
  <si>
    <t>Operating Margin (Without COVID-19 Relief Funds)</t>
  </si>
  <si>
    <t>172B</t>
  </si>
  <si>
    <t>Non-Operating Margin (Without COVID-19 Relief Funds)</t>
  </si>
  <si>
    <t>173B</t>
  </si>
  <si>
    <t>Total Margin (Without COVID-19 Relief Funds)</t>
  </si>
  <si>
    <t>ELECTRONIC SIGNATURE:</t>
  </si>
  <si>
    <t>As the submitter of this report, I am this facility's Chief Executive Officer, Chief Financial Officer, or an employee with comparable authority, and I certify that all information reported in this standardized financial report and filed with CHIA in accordance with applicable regulations are true, correct, and accurate.</t>
  </si>
  <si>
    <t>Acute Hospital Financial Performance Report</t>
  </si>
  <si>
    <t xml:space="preserve">Hospital Name </t>
  </si>
  <si>
    <t>Submitted by</t>
  </si>
  <si>
    <r>
      <rPr>
        <b/>
        <sz val="12"/>
        <rFont val="Calibri"/>
        <family val="2"/>
        <scheme val="minor"/>
      </rPr>
      <t>Fiscal Year</t>
    </r>
    <r>
      <rPr>
        <b/>
        <sz val="12"/>
        <color rgb="FFFF0000"/>
        <rFont val="Calibri"/>
        <family val="2"/>
        <scheme val="minor"/>
      </rPr>
      <t xml:space="preserve"> </t>
    </r>
    <r>
      <rPr>
        <b/>
        <sz val="12"/>
        <color rgb="FFFF0000"/>
        <rFont val="Calibri"/>
        <family val="2"/>
        <scheme val="minor"/>
      </rPr>
      <t xml:space="preserve">                                      </t>
    </r>
  </si>
  <si>
    <r>
      <rPr>
        <b/>
        <sz val="12"/>
        <rFont val="Calibri"/>
        <family val="2"/>
        <scheme val="minor"/>
      </rPr>
      <t>Reporting Period</t>
    </r>
    <r>
      <rPr>
        <b/>
        <sz val="12"/>
        <color rgb="FFFF0000"/>
        <rFont val="Calibri"/>
        <family val="2"/>
        <scheme val="minor"/>
      </rPr>
      <t xml:space="preserve">                           </t>
    </r>
  </si>
  <si>
    <t>Variance from Audited Financial Statements</t>
  </si>
  <si>
    <t>Physician Organization Financial Performance Report</t>
  </si>
  <si>
    <t>Physician Organization Name</t>
  </si>
  <si>
    <r>
      <rPr>
        <b/>
        <sz val="12"/>
        <rFont val="Calibri"/>
        <family val="2"/>
        <scheme val="minor"/>
      </rPr>
      <t>Fiscal Year</t>
    </r>
    <r>
      <rPr>
        <b/>
        <sz val="12"/>
        <color rgb="FFFF0000"/>
        <rFont val="Calibri"/>
        <family val="2"/>
        <scheme val="minor"/>
      </rPr>
      <t xml:space="preserve">                                       </t>
    </r>
  </si>
  <si>
    <r>
      <rPr>
        <b/>
        <sz val="12"/>
        <rFont val="Calibri"/>
        <family val="2"/>
        <scheme val="minor"/>
      </rPr>
      <t>Reporting Period</t>
    </r>
    <r>
      <rPr>
        <b/>
        <sz val="12"/>
        <color rgb="FFFF0000"/>
        <rFont val="Calibri"/>
        <family val="2"/>
        <scheme val="minor"/>
      </rPr>
      <t xml:space="preserve">               </t>
    </r>
    <r>
      <rPr>
        <b/>
        <sz val="12"/>
        <color rgb="FFFF0000"/>
        <rFont val="Calibri"/>
        <family val="2"/>
        <scheme val="minor"/>
      </rPr>
      <t xml:space="preserve">            </t>
    </r>
  </si>
  <si>
    <t>FINANCIAL METRICS (With COVID-19 Relief Funds</t>
  </si>
  <si>
    <t>COVID-19 Relief Funds Received</t>
  </si>
  <si>
    <t>Health System</t>
  </si>
  <si>
    <t>Acute Hospital</t>
  </si>
  <si>
    <t>Physician Organization</t>
  </si>
  <si>
    <t>Federal COVID-19 Relief Funds</t>
  </si>
  <si>
    <t>CARES Act, Title VIII, Provider Relief Fund, as amended</t>
  </si>
  <si>
    <t>1) $30 billion based on prior year's Medicare FFS payments</t>
  </si>
  <si>
    <t xml:space="preserve">     Amount received:</t>
  </si>
  <si>
    <t xml:space="preserve">     Reported as:</t>
  </si>
  <si>
    <t xml:space="preserve">     Amount to be repaid:</t>
  </si>
  <si>
    <t>2) $20 billion based on net patient revenue</t>
  </si>
  <si>
    <t>3) $12 billion for hospitals in COVID-19 high impact areas</t>
  </si>
  <si>
    <t>4) HHS allocation for treatment of the uninsured</t>
  </si>
  <si>
    <t>5) $13 billion for safety net hospitals</t>
  </si>
  <si>
    <t>6) Second distribution of funds to hospitals in high impact areas</t>
  </si>
  <si>
    <t>7) Additional funds distributed (e.g. rural allocation, other)</t>
  </si>
  <si>
    <t>CARES Act, Sec. 1102, Paycheck Protection Program, as amended</t>
  </si>
  <si>
    <t xml:space="preserve">Loan funds used to retain workers, maintain payroll, and pay health care benefits. Funds may also be used for specific financing or operating expenses.  </t>
  </si>
  <si>
    <t>CARES Act, Title IV, Emergency Relief and Tax Payer Protections</t>
  </si>
  <si>
    <t>Treasury loans to large businesses and not-for-profits with 500+ employees, designed to assist employers in maintaining workforce levels.</t>
  </si>
  <si>
    <t>CARES Act, Section 3719, Medicare Advance Payments</t>
  </si>
  <si>
    <t>Medicare will advance hospitals and health care providers up to 100% of prior period payments (acute care hospitals) or 125% prior period payments (critical access hospitals) to ensure cash flow.  12 months for repayment</t>
  </si>
  <si>
    <t>CARES Act, Section 3709, Medicare Sequester Relief</t>
  </si>
  <si>
    <t xml:space="preserve">Provides prompt economic assistance to health care providers by temporarily lifting the Medicare sequester, which reduces payments by 2%. Temporary rollback, effective May 1 through Dec. 31, 2020, boosts Medicare payments for hospitals, physicians, and other care providers.  </t>
  </si>
  <si>
    <t>CARES Act, Section 3813, Disproportionate Share Hospital Reductions</t>
  </si>
  <si>
    <t xml:space="preserve">Delayed $4 billion reduction to hospitals' Disproportionate Share Hospital (DSH) payments. Hospitals will retain prior period DSH method calculation, increasing current year DSH payments. </t>
  </si>
  <si>
    <t>CARES Act, Section 3831, Graduate Medical Education (GME) Payments</t>
  </si>
  <si>
    <t>Extends Medicare payment for GME payments. Hospitals will retain prior period GME rates.</t>
  </si>
  <si>
    <t>CARES Act, HHS Public Health and Social Services Emergency Funds</t>
  </si>
  <si>
    <t>$90 million for HIV/AIDS program
$180 million for critical access hospitals, rural tribal health and telehealth programs
$5 million for poison control centers</t>
  </si>
  <si>
    <t>Private Foundation Grants or Contributions</t>
  </si>
  <si>
    <t>Please utilize comment section for a list of all funds received from other sources (privately-funded, gifts, grants, loans) related to COVID-19 relief. Identify funding source, amount of funding, date of receipt, and purpose for which funds are to be used.</t>
  </si>
  <si>
    <t>State COVID-19 Relief Funds</t>
  </si>
  <si>
    <t>State Supplemental Funds</t>
  </si>
  <si>
    <t>Funding provided from MassHealth related to COVID-19 relief</t>
  </si>
  <si>
    <t>MassHealth Advance Payments</t>
  </si>
  <si>
    <t>Advance payments from MassHealth related to COVID-19 relief</t>
  </si>
  <si>
    <t>Temporary Staffing Expenses</t>
  </si>
  <si>
    <t>Select Year:</t>
  </si>
  <si>
    <t>Temporary Staffing Costs</t>
  </si>
  <si>
    <t>Temporary RN Staffing:</t>
  </si>
  <si>
    <t xml:space="preserve">     Total Amount Spent:</t>
  </si>
  <si>
    <t xml:space="preserve">     Total Hours:</t>
  </si>
  <si>
    <t xml:space="preserve">     Line Reported on in Standardized Financials:</t>
  </si>
  <si>
    <t xml:space="preserve">     Reported in Audited Financials as:</t>
  </si>
  <si>
    <t>Temporary non-RN Clinical Staffing:</t>
  </si>
  <si>
    <t>Temporary Physician/Hospitalist Staffing:</t>
  </si>
  <si>
    <t>Standardized Financials Lines</t>
  </si>
  <si>
    <t>66.1: Salary and Benefit Expense</t>
  </si>
  <si>
    <t>66.2: Outside Medical and Pharmacy Services</t>
  </si>
  <si>
    <t>68: Depreciation and Amortization Expense</t>
  </si>
  <si>
    <t>69: Interest Expense</t>
  </si>
  <si>
    <t>70: Health Safety Net Assessment</t>
  </si>
  <si>
    <t xml:space="preserve">71: Other Operating Expenses </t>
  </si>
  <si>
    <t>72: Net Nonrecurring Gains and Losses</t>
  </si>
  <si>
    <t>Other (use Comment Section to Specify)</t>
  </si>
  <si>
    <t>Reported As:</t>
  </si>
  <si>
    <t>Net Patient Service Revenue</t>
  </si>
  <si>
    <t>Other Operating Revenue</t>
  </si>
  <si>
    <t>Current Assets</t>
  </si>
  <si>
    <t>Long Term Assets</t>
  </si>
  <si>
    <t>Current Liabilities</t>
  </si>
  <si>
    <t>Long Term Liabilities</t>
  </si>
  <si>
    <t>Other (Use Comments)</t>
  </si>
  <si>
    <t>Unable to Estimate</t>
  </si>
  <si>
    <t>AHFPR-1156.xlsm</t>
  </si>
  <si>
    <t>DevTemplateFilenameNVersion</t>
  </si>
  <si>
    <t>iHHS</t>
  </si>
  <si>
    <t>iFiscalYear</t>
  </si>
  <si>
    <t>iReportingPeriod</t>
  </si>
  <si>
    <t>OnSaveFlag</t>
  </si>
  <si>
    <t>cfHHSSelected</t>
  </si>
  <si>
    <t>cfFiscalYearSelected</t>
  </si>
  <si>
    <t>cfReportingPeriodSelected</t>
  </si>
  <si>
    <t>cfSubmitterEmail</t>
  </si>
  <si>
    <t>cfRequiredFieldsSelected</t>
  </si>
  <si>
    <t>DaysInPeriod</t>
  </si>
  <si>
    <t>MinimumDollarInputValue</t>
  </si>
  <si>
    <t>MaximumDollarInputValue</t>
  </si>
  <si>
    <t>ShortName</t>
  </si>
  <si>
    <t>vFileName</t>
  </si>
  <si>
    <t>TemplateVersion</t>
  </si>
  <si>
    <t>Year</t>
  </si>
  <si>
    <t>Qtr</t>
  </si>
  <si>
    <t>Select Quarter:</t>
  </si>
  <si>
    <t>Q1</t>
  </si>
  <si>
    <t>Q2</t>
  </si>
  <si>
    <t>Q3</t>
  </si>
  <si>
    <t>Q5</t>
  </si>
  <si>
    <t>OrgID</t>
  </si>
  <si>
    <t>OrgName</t>
  </si>
  <si>
    <t>OrgShortName</t>
  </si>
  <si>
    <t>None</t>
  </si>
  <si>
    <t>Anna Jaques Hospital</t>
  </si>
  <si>
    <t>Athol Memorial Hospital</t>
  </si>
  <si>
    <t>Berkshire Medical Center</t>
  </si>
  <si>
    <t>Boston Children's Hospital</t>
  </si>
  <si>
    <t>Boston Medical Center</t>
  </si>
  <si>
    <t>Cambridge Health Alliance</t>
  </si>
  <si>
    <t>Cape Cod Hospital</t>
  </si>
  <si>
    <t>Dana-Farber Cancer Institute</t>
  </si>
  <si>
    <t>Emerson Hospital</t>
  </si>
  <si>
    <t>Fairview Hospital</t>
  </si>
  <si>
    <t>Falmouth Hospital</t>
  </si>
  <si>
    <t>Harrington Memorial Hospital</t>
  </si>
  <si>
    <t>Heywood Hospital</t>
  </si>
  <si>
    <t>Holyoke Medical Center</t>
  </si>
  <si>
    <t>Lawrence General Hospital</t>
  </si>
  <si>
    <t>Mercy Medical Center</t>
  </si>
  <si>
    <t>MetroWest Medical Center</t>
  </si>
  <si>
    <t>Saint Vincent Hospital</t>
  </si>
  <si>
    <t>Shriners Hospitals for Children Boston</t>
  </si>
  <si>
    <t>Shriners Hospitals for Children Springfield</t>
  </si>
  <si>
    <t>Signature Healthcare Brockton Hospital</t>
  </si>
  <si>
    <t>South Shore Hospital</t>
  </si>
  <si>
    <t>Southcoast Hospitals Group</t>
  </si>
  <si>
    <t>Sturdy Memorial Hospital</t>
  </si>
  <si>
    <t>iHospital1</t>
  </si>
  <si>
    <t>iHospital2</t>
  </si>
  <si>
    <t>iPhysOrg1</t>
  </si>
  <si>
    <t>iPhysOrg2</t>
  </si>
  <si>
    <t>iPhysOrg3</t>
  </si>
  <si>
    <t>iPhysOrg4</t>
  </si>
  <si>
    <t>iPhysOrg5</t>
  </si>
  <si>
    <t xml:space="preserve"> </t>
  </si>
  <si>
    <t>Select Health System:</t>
  </si>
  <si>
    <t>Boston Children's Hospital and Subsidiaries</t>
  </si>
  <si>
    <t>HHS_TS_Childrens</t>
  </si>
  <si>
    <t>Boston Medical Center Health System, Inc.</t>
  </si>
  <si>
    <t>HHS_TS_Cambridge</t>
  </si>
  <si>
    <t>Cape Cod Healthcare, Inc.</t>
  </si>
  <si>
    <t>HHS_TS_Cape_Cod</t>
  </si>
  <si>
    <t>Dana-Farber Cancer Institute, Inc. and Subsidiaries</t>
  </si>
  <si>
    <t>HHS_TS_Dana_Farber</t>
  </si>
  <si>
    <t>Emerson Health System, Inc. and Subsidiaries</t>
  </si>
  <si>
    <t>HHS_TS_Emerson</t>
  </si>
  <si>
    <t>Heywood Healthcare System, Inc.</t>
  </si>
  <si>
    <t>HHS_TS_Heywood</t>
  </si>
  <si>
    <t>Lawrence General Hospital and Affiliates</t>
  </si>
  <si>
    <t>HHS_TS_Lawrence</t>
  </si>
  <si>
    <t>Shriners Hospitals for Children</t>
  </si>
  <si>
    <t>HHS_TS_Shriners</t>
  </si>
  <si>
    <t>Signature Healthcare Corporations</t>
  </si>
  <si>
    <t>HHS_TS_Signature</t>
  </si>
  <si>
    <t>South Shore Health and Educational Corporation and Subsidiaries</t>
  </si>
  <si>
    <t>HHS_TS_South_Shore</t>
  </si>
  <si>
    <t>Southcoast Health Systems, Inc.</t>
  </si>
  <si>
    <t>HHS_TS_Southcoast</t>
  </si>
  <si>
    <t>Sturdy Memorial Foundation, Inc. and Affiliates</t>
  </si>
  <si>
    <t>HHS_TS_Sturdy</t>
  </si>
  <si>
    <t>Tenet Healthcare Corporation</t>
  </si>
  <si>
    <t>HHS_TS_Tenet</t>
  </si>
  <si>
    <t>Trinity Health</t>
  </si>
  <si>
    <t>HHS_TS_Trinity</t>
  </si>
  <si>
    <t>Valley Health System, Inc.</t>
  </si>
  <si>
    <t>HHS_TS_Valley</t>
  </si>
  <si>
    <t>Physician Organzation</t>
  </si>
  <si>
    <t>Berkshire Faculty Services</t>
  </si>
  <si>
    <t>Berkshire Health Systems</t>
  </si>
  <si>
    <t>BMC Faculty Practice Foundation</t>
  </si>
  <si>
    <t>Boston University Affiliated Physicians</t>
  </si>
  <si>
    <t>Coastal Medical Associates, Inc</t>
  </si>
  <si>
    <t>South Shore Health System Inc.</t>
  </si>
  <si>
    <t>Community Medical Associates, Inc.</t>
  </si>
  <si>
    <t>Dana-Farber Cancer Care Network,Inc</t>
  </si>
  <si>
    <t>Dana-Farber Cancer Institute and Subsidiaries</t>
  </si>
  <si>
    <t>Harrington Physician Services</t>
  </si>
  <si>
    <t>Harrington HealthCare System, Inc.</t>
  </si>
  <si>
    <t>Heywood Medical Group</t>
  </si>
  <si>
    <t>Heywood Healthcare</t>
  </si>
  <si>
    <t>Medical Affiliates of Cape Cod Inc</t>
  </si>
  <si>
    <t>Cape Cod Healthcare</t>
  </si>
  <si>
    <t>Mercy Medical Group,Inc.</t>
  </si>
  <si>
    <t>Mercy Specialist Physicians</t>
  </si>
  <si>
    <t>Mercy Inpatient Medical Associates, Inc</t>
  </si>
  <si>
    <t>Pioneer Valley Cardiology Associates, Inc</t>
  </si>
  <si>
    <t>Riverbend Medical Group, Inc</t>
  </si>
  <si>
    <t>MetroWest Physicians Services</t>
  </si>
  <si>
    <t>Tenet Healthcare</t>
  </si>
  <si>
    <t>Physicians Organization at Children's Hospital, Inc. and Foundation</t>
  </si>
  <si>
    <t>Saint Vincent Medical Company</t>
  </si>
  <si>
    <t>Seacoast Affiliated Group Practice</t>
  </si>
  <si>
    <t>Seacoast Regional Health System</t>
  </si>
  <si>
    <t>Signature Healthcare Medical Group</t>
  </si>
  <si>
    <t>Signature Healthcare Corporation</t>
  </si>
  <si>
    <t>Southcoast Physician Group</t>
  </si>
  <si>
    <t>Sturdy Memorial Associates, Inc</t>
  </si>
  <si>
    <t>Western Mass Physician Associates</t>
  </si>
  <si>
    <t xml:space="preserve">Valley Health </t>
  </si>
  <si>
    <t>Berkshire Orthopaedic Associates</t>
  </si>
  <si>
    <r>
      <rPr>
        <b/>
        <sz val="12"/>
        <rFont val="Calibri"/>
        <family val="2"/>
        <scheme val="minor"/>
      </rPr>
      <t xml:space="preserve">Health System Name                   </t>
    </r>
    <r>
      <rPr>
        <b/>
        <sz val="12"/>
        <color rgb="FFFF0000"/>
        <rFont val="Calibri"/>
        <family val="2"/>
        <scheme val="minor"/>
      </rPr>
      <t xml:space="preserve"> Required</t>
    </r>
  </si>
  <si>
    <r>
      <rPr>
        <b/>
        <sz val="12"/>
        <rFont val="Calibri"/>
        <family val="2"/>
        <scheme val="minor"/>
      </rPr>
      <t xml:space="preserve">Submitter Email                            </t>
    </r>
    <r>
      <rPr>
        <b/>
        <sz val="12"/>
        <color rgb="FFFF0000"/>
        <rFont val="Calibri"/>
        <family val="2"/>
        <scheme val="minor"/>
      </rPr>
      <t xml:space="preserve"> Required</t>
    </r>
  </si>
  <si>
    <r>
      <rPr>
        <b/>
        <sz val="12"/>
        <rFont val="Calibri"/>
        <family val="2"/>
        <scheme val="minor"/>
      </rPr>
      <t xml:space="preserve">Fiscal Year                                   </t>
    </r>
    <r>
      <rPr>
        <b/>
        <sz val="12"/>
        <color rgb="FFFF0000"/>
        <rFont val="Calibri"/>
        <family val="2"/>
        <scheme val="minor"/>
      </rPr>
      <t xml:space="preserve">     Required</t>
    </r>
  </si>
  <si>
    <r>
      <rPr>
        <b/>
        <sz val="12"/>
        <rFont val="Calibri"/>
        <family val="2"/>
        <scheme val="minor"/>
      </rPr>
      <t xml:space="preserve">Reporting Period             </t>
    </r>
    <r>
      <rPr>
        <b/>
        <sz val="12"/>
        <color rgb="FFFF0000"/>
        <rFont val="Calibri"/>
        <family val="2"/>
        <scheme val="minor"/>
      </rPr>
      <t xml:space="preserve">              Required</t>
    </r>
  </si>
  <si>
    <t>Holy Family Hospital</t>
  </si>
  <si>
    <t>Morton Hospital</t>
  </si>
  <si>
    <t>St. Anne's Hospital</t>
  </si>
  <si>
    <t>Brown University Health</t>
  </si>
  <si>
    <t>HHS_TS_Brown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</si>
</sst>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164" formatCode="0.0%"/>
    <numFmt numFmtId="165" formatCode="#,##0.0_);\(#,##0.0\)"/>
    <numFmt numFmtId="166" formatCode="#,##0.0"/>
    <numFmt numFmtId="167" formatCode="_(&quot;$&quot;* #,##0_);_(&quot;$&quot;* \(#,##0\);_(&quot;$&quot;* &quot;0&quot;_);_(@_)"/>
  </numFmts>
  <fonts count="47" x14ac:knownFonts="1">
    <font>
      <sz val="11"/>
      <color theme="1"/>
      <name val="Calibri"/>
      <family val="2"/>
      <scheme val="minor"/>
    </font>
    <font>
      <sz val="12"/>
      <color theme="1"/>
      <name val="Calibri"/>
      <family val="2"/>
      <scheme val="minor"/>
    </font>
    <font>
      <b/>
      <sz val="12"/>
      <color theme="1"/>
      <name val="Calibri"/>
      <family val="2"/>
      <scheme val="minor"/>
    </font>
    <font>
      <b/>
      <u/>
      <sz val="12"/>
      <color theme="1"/>
      <name val="Calibri"/>
      <family val="2"/>
      <scheme val="minor"/>
    </font>
    <font>
      <b/>
      <u/>
      <sz val="11"/>
      <color theme="1"/>
      <name val="Calibri"/>
      <family val="2"/>
      <scheme val="minor"/>
    </font>
    <font>
      <b/>
      <sz val="14"/>
      <color theme="1"/>
      <name val="Calibri"/>
      <family val="2"/>
      <scheme val="minor"/>
    </font>
    <font>
      <b/>
      <sz val="14"/>
      <color rgb="FF0000FF"/>
      <name val="Calibri"/>
      <family val="2"/>
      <scheme val="minor"/>
    </font>
    <font>
      <b/>
      <sz val="12"/>
      <color rgb="FFFF0000"/>
      <name val="Calibri"/>
      <family val="2"/>
      <scheme val="minor"/>
    </font>
    <font>
      <b/>
      <sz val="12"/>
      <name val="Calibri"/>
      <family val="2"/>
      <scheme val="minor"/>
    </font>
    <font>
      <sz val="16"/>
      <color theme="1"/>
      <name val="Calibri"/>
      <family val="2"/>
      <scheme val="minor"/>
    </font>
    <font>
      <sz val="12"/>
      <color rgb="FFF3FCFF"/>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Edwardian Script ITC"/>
      <family val="4"/>
    </font>
    <font>
      <b/>
      <vertAlign val="superscript"/>
      <sz val="4"/>
      <color theme="0"/>
      <name val="Edwardian Script ITC"/>
      <family val="4"/>
    </font>
    <font>
      <sz val="12"/>
      <name val="Calibri"/>
      <family val="2"/>
      <scheme val="minor"/>
    </font>
    <font>
      <b/>
      <sz val="28"/>
      <color rgb="FF00A887"/>
      <name val="Helvetica"/>
      <family val="2"/>
    </font>
    <font>
      <b/>
      <sz val="14"/>
      <color rgb="FF0E326C"/>
      <name val="Helvetica"/>
      <family val="2"/>
    </font>
    <font>
      <sz val="14"/>
      <color theme="1"/>
      <name val="Calibri"/>
      <family val="2"/>
      <scheme val="minor"/>
    </font>
    <font>
      <b/>
      <sz val="28"/>
      <color rgb="FFF8921E"/>
      <name val="Helvetica"/>
    </font>
    <font>
      <b/>
      <sz val="28"/>
      <color rgb="FF0E326C"/>
      <name val="Helvetica"/>
      <family val="2"/>
    </font>
    <font>
      <sz val="28"/>
      <color theme="1"/>
      <name val="Calibri"/>
      <family val="2"/>
      <scheme val="minor"/>
    </font>
    <font>
      <b/>
      <sz val="14"/>
      <color rgb="FF00A887"/>
      <name val="Helvetica"/>
      <family val="2"/>
    </font>
    <font>
      <sz val="14"/>
      <color rgb="FF00A887"/>
      <name val="Calibri"/>
      <family val="2"/>
      <scheme val="minor"/>
    </font>
    <font>
      <b/>
      <sz val="14"/>
      <color rgb="FFF8921E"/>
      <name val="Helvetica"/>
      <family val="2"/>
    </font>
    <font>
      <b/>
      <sz val="11"/>
      <color rgb="FFFF0000"/>
      <name val="Calibri"/>
      <family val="2"/>
      <scheme val="minor"/>
    </font>
    <font>
      <sz val="8"/>
      <color rgb="FFF3FCFF"/>
      <name val="Calibri"/>
      <family val="2"/>
      <scheme val="minor"/>
    </font>
    <font>
      <u/>
      <sz val="11"/>
      <color theme="10"/>
      <name val="Calibri"/>
      <family val="2"/>
      <scheme val="minor"/>
    </font>
    <font>
      <sz val="11"/>
      <name val="Calibri"/>
      <family val="2"/>
      <scheme val="minor"/>
    </font>
    <font>
      <b/>
      <sz val="12"/>
      <color rgb="FF0E326C"/>
      <name val="Helvetica"/>
      <family val="2"/>
    </font>
    <font>
      <sz val="11"/>
      <color rgb="FF000000"/>
      <name val="Calibri"/>
      <family val="2"/>
      <scheme val="minor"/>
    </font>
    <font>
      <b/>
      <sz val="11"/>
      <color rgb="FF000080"/>
      <name val="Calibri"/>
      <family val="2"/>
    </font>
  </fonts>
  <fills count="42">
    <fill>
      <patternFill patternType="none"/>
    </fill>
    <fill>
      <patternFill patternType="gray125"/>
    </fill>
    <fill>
      <patternFill patternType="solid">
        <fgColor rgb="FFF3FCFF"/>
        <bgColor indexed="64"/>
      </patternFill>
    </fill>
    <fill>
      <patternFill patternType="solid">
        <fgColor rgb="FFFFE6CD"/>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39997558519241921"/>
        <bgColor indexed="64"/>
      </patternFill>
    </fill>
    <fill>
      <patternFill patternType="solid">
        <fgColor rgb="FFE7EEF9"/>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s>
  <borders count="45">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diagonal/>
    </border>
    <border>
      <left style="double">
        <color rgb="FF3F3F3F"/>
      </left>
      <right style="double">
        <color rgb="FF3F3F3F"/>
      </right>
      <top/>
      <bottom style="double">
        <color rgb="FF3F3F3F"/>
      </bottom>
      <diagonal/>
    </border>
    <border>
      <left style="double">
        <color rgb="FF3F3F3F"/>
      </left>
      <right style="double">
        <color rgb="FF3F3F3F"/>
      </right>
      <top style="double">
        <color rgb="FF3F3F3F"/>
      </top>
      <bottom/>
      <diagonal/>
    </border>
    <border>
      <left style="medium">
        <color indexed="64"/>
      </left>
      <right/>
      <top/>
      <bottom/>
      <diagonal/>
    </border>
    <border>
      <left/>
      <right/>
      <top style="medium">
        <color indexed="64"/>
      </top>
      <bottom style="double">
        <color rgb="FF3F3F3F"/>
      </bottom>
      <diagonal/>
    </border>
    <border>
      <left style="medium">
        <color auto="1"/>
      </left>
      <right style="medium">
        <color auto="1"/>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s>
  <cellStyleXfs count="43">
    <xf numFmtId="0" fontId="0" fillId="0" borderId="0"/>
    <xf numFmtId="0" fontId="12" fillId="0" borderId="0" applyNumberFormat="0" applyFill="0" applyBorder="0" applyAlignment="0" applyProtection="0"/>
    <xf numFmtId="0" fontId="13" fillId="0" borderId="23" applyNumberFormat="0" applyFill="0" applyAlignment="0" applyProtection="0"/>
    <xf numFmtId="0" fontId="14" fillId="0" borderId="24" applyNumberFormat="0" applyFill="0" applyAlignment="0" applyProtection="0"/>
    <xf numFmtId="0" fontId="15" fillId="0" borderId="25" applyNumberFormat="0" applyFill="0" applyAlignment="0" applyProtection="0"/>
    <xf numFmtId="0" fontId="15" fillId="0" borderId="0" applyNumberFormat="0" applyFill="0" applyBorder="0" applyAlignment="0" applyProtection="0"/>
    <xf numFmtId="0" fontId="16" fillId="4" borderId="0" applyNumberFormat="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26" applyNumberFormat="0" applyAlignment="0" applyProtection="0"/>
    <xf numFmtId="0" fontId="20" fillId="8" borderId="27" applyNumberFormat="0" applyAlignment="0" applyProtection="0"/>
    <xf numFmtId="0" fontId="21" fillId="8" borderId="26" applyNumberFormat="0" applyAlignment="0" applyProtection="0"/>
    <xf numFmtId="0" fontId="22" fillId="0" borderId="28" applyNumberFormat="0" applyFill="0" applyAlignment="0" applyProtection="0"/>
    <xf numFmtId="0" fontId="23" fillId="9" borderId="29" applyNumberFormat="0" applyAlignment="0" applyProtection="0"/>
    <xf numFmtId="0" fontId="24" fillId="0" borderId="0" applyNumberFormat="0" applyFill="0" applyBorder="0" applyAlignment="0" applyProtection="0"/>
    <xf numFmtId="0" fontId="11" fillId="10" borderId="30" applyNumberFormat="0" applyFont="0" applyAlignment="0" applyProtection="0"/>
    <xf numFmtId="0" fontId="25" fillId="0" borderId="0" applyNumberFormat="0" applyFill="0" applyBorder="0" applyAlignment="0" applyProtection="0"/>
    <xf numFmtId="0" fontId="26" fillId="0" borderId="31" applyNumberFormat="0" applyFill="0" applyAlignment="0" applyProtection="0"/>
    <xf numFmtId="0" fontId="27"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27" fillId="26" borderId="0" applyNumberFormat="0" applyBorder="0" applyAlignment="0" applyProtection="0"/>
    <xf numFmtId="0" fontId="27"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27" fillId="30" borderId="0" applyNumberFormat="0" applyBorder="0" applyAlignment="0" applyProtection="0"/>
    <xf numFmtId="0" fontId="27" fillId="31"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27" fillId="34" borderId="0" applyNumberFormat="0" applyBorder="0" applyAlignment="0" applyProtection="0"/>
    <xf numFmtId="0" fontId="42" fillId="0" borderId="0" applyNumberFormat="0" applyFill="0" applyBorder="0" applyAlignment="0" applyProtection="0"/>
  </cellStyleXfs>
  <cellXfs count="200">
    <xf numFmtId="0" fontId="0" fillId="0" borderId="0" xfId="0"/>
    <xf numFmtId="0" fontId="1" fillId="0" borderId="0" xfId="0" applyFont="1"/>
    <xf numFmtId="0" fontId="0" fillId="0" borderId="0" xfId="0" applyAlignment="1">
      <alignment horizontal="center"/>
    </xf>
    <xf numFmtId="0" fontId="2" fillId="0" borderId="1" xfId="0" applyFont="1" applyBorder="1" applyAlignment="1">
      <alignment horizontal="left" vertical="center"/>
    </xf>
    <xf numFmtId="38" fontId="0" fillId="0" borderId="0" xfId="0" applyNumberFormat="1"/>
    <xf numFmtId="0" fontId="1" fillId="0" borderId="8" xfId="0" applyFont="1" applyBorder="1"/>
    <xf numFmtId="0" fontId="1" fillId="0" borderId="11" xfId="0" applyFont="1" applyBorder="1"/>
    <xf numFmtId="42" fontId="1" fillId="3" borderId="11" xfId="0" applyNumberFormat="1" applyFont="1" applyFill="1" applyBorder="1"/>
    <xf numFmtId="42" fontId="1" fillId="3" borderId="14" xfId="0" applyNumberFormat="1" applyFont="1" applyFill="1" applyBorder="1"/>
    <xf numFmtId="0" fontId="5" fillId="0" borderId="0" xfId="0" applyFont="1" applyAlignment="1">
      <alignment vertical="center"/>
    </xf>
    <xf numFmtId="0" fontId="1" fillId="0" borderId="1" xfId="0" applyFont="1" applyBorder="1" applyAlignment="1">
      <alignment horizontal="center" vertical="center" wrapText="1"/>
    </xf>
    <xf numFmtId="0" fontId="2" fillId="0" borderId="4" xfId="0" applyFont="1" applyBorder="1"/>
    <xf numFmtId="0" fontId="1" fillId="0" borderId="4" xfId="0" applyFont="1" applyBorder="1"/>
    <xf numFmtId="0" fontId="0" fillId="0" borderId="5" xfId="0" applyBorder="1"/>
    <xf numFmtId="0" fontId="1" fillId="0" borderId="14" xfId="0" applyFont="1" applyBorder="1"/>
    <xf numFmtId="0" fontId="7" fillId="0" borderId="1" xfId="0" applyFont="1" applyBorder="1" applyAlignment="1">
      <alignment horizontal="left" vertical="center"/>
    </xf>
    <xf numFmtId="0" fontId="9" fillId="0" borderId="0" xfId="0" applyFont="1" applyAlignment="1">
      <alignment horizontal="center" vertical="top"/>
    </xf>
    <xf numFmtId="49" fontId="0" fillId="0" borderId="0" xfId="0" applyNumberFormat="1"/>
    <xf numFmtId="0" fontId="1" fillId="0" borderId="4" xfId="0" applyFont="1" applyBorder="1" applyAlignment="1">
      <alignment horizontal="centerContinuous"/>
    </xf>
    <xf numFmtId="0" fontId="0" fillId="0" borderId="3" xfId="0" applyBorder="1" applyAlignment="1">
      <alignment horizontal="centerContinuous"/>
    </xf>
    <xf numFmtId="0" fontId="1" fillId="0" borderId="3" xfId="0" applyFont="1" applyBorder="1" applyAlignment="1">
      <alignment horizontal="centerContinuous"/>
    </xf>
    <xf numFmtId="0" fontId="1" fillId="0" borderId="6" xfId="0" applyFont="1" applyBorder="1" applyAlignment="1">
      <alignment horizontal="centerContinuous"/>
    </xf>
    <xf numFmtId="0" fontId="1" fillId="0" borderId="7" xfId="0" applyFont="1" applyBorder="1" applyAlignment="1">
      <alignment horizontal="centerContinuous"/>
    </xf>
    <xf numFmtId="0" fontId="1" fillId="0" borderId="9" xfId="0" applyFont="1" applyBorder="1" applyAlignment="1">
      <alignment horizontal="centerContinuous"/>
    </xf>
    <xf numFmtId="0" fontId="1" fillId="0" borderId="10" xfId="0" applyFont="1" applyBorder="1" applyAlignment="1">
      <alignment horizontal="centerContinuous"/>
    </xf>
    <xf numFmtId="0" fontId="1" fillId="0" borderId="12" xfId="0" applyFont="1" applyBorder="1" applyAlignment="1">
      <alignment horizontal="centerContinuous"/>
    </xf>
    <xf numFmtId="0" fontId="1" fillId="0" borderId="13" xfId="0" applyFont="1" applyBorder="1" applyAlignment="1">
      <alignment horizontal="centerContinuous"/>
    </xf>
    <xf numFmtId="0" fontId="28" fillId="0" borderId="0" xfId="0" applyFont="1" applyAlignment="1">
      <alignment horizontal="center" vertical="center"/>
    </xf>
    <xf numFmtId="0" fontId="1" fillId="2" borderId="1" xfId="0" applyFont="1" applyFill="1" applyBorder="1" applyAlignment="1" applyProtection="1">
      <alignment horizontal="center" vertical="center"/>
      <protection hidden="1"/>
    </xf>
    <xf numFmtId="0" fontId="1" fillId="0" borderId="4" xfId="0" applyFont="1" applyBorder="1" applyAlignment="1">
      <alignment horizontal="centerContinuous" vertical="center"/>
    </xf>
    <xf numFmtId="164" fontId="1" fillId="3" borderId="11" xfId="0" applyNumberFormat="1" applyFont="1" applyFill="1" applyBorder="1" applyAlignment="1">
      <alignment horizontal="right" indent="1"/>
    </xf>
    <xf numFmtId="165" fontId="1" fillId="3" borderId="11" xfId="0" applyNumberFormat="1" applyFont="1" applyFill="1" applyBorder="1" applyAlignment="1">
      <alignment horizontal="right" indent="1"/>
    </xf>
    <xf numFmtId="37" fontId="1" fillId="3" borderId="11" xfId="0" applyNumberFormat="1" applyFont="1" applyFill="1" applyBorder="1" applyAlignment="1">
      <alignment horizontal="right" indent="1"/>
    </xf>
    <xf numFmtId="166" fontId="1" fillId="3" borderId="11" xfId="0" applyNumberFormat="1" applyFont="1" applyFill="1" applyBorder="1" applyAlignment="1">
      <alignment horizontal="right" indent="1"/>
    </xf>
    <xf numFmtId="37" fontId="1" fillId="3" borderId="14" xfId="0" applyNumberFormat="1" applyFont="1" applyFill="1" applyBorder="1" applyAlignment="1">
      <alignment horizontal="right" indent="1"/>
    </xf>
    <xf numFmtId="0" fontId="23" fillId="9" borderId="29" xfId="13" applyAlignment="1">
      <alignment horizontal="centerContinuous"/>
    </xf>
    <xf numFmtId="0" fontId="23" fillId="9" borderId="29" xfId="13" applyAlignment="1"/>
    <xf numFmtId="0" fontId="23" fillId="9" borderId="29" xfId="13" applyAlignment="1">
      <alignment horizontal="center" vertical="center" wrapText="1"/>
    </xf>
    <xf numFmtId="0" fontId="23" fillId="9" borderId="29" xfId="13"/>
    <xf numFmtId="167" fontId="23" fillId="9" borderId="29" xfId="13" applyNumberFormat="1" applyProtection="1">
      <protection locked="0"/>
    </xf>
    <xf numFmtId="42" fontId="23" fillId="9" borderId="29" xfId="13" applyNumberFormat="1"/>
    <xf numFmtId="0" fontId="28" fillId="0" borderId="0" xfId="0" applyFont="1" applyAlignment="1" applyProtection="1">
      <alignment horizontal="center" vertical="center"/>
      <protection hidden="1"/>
    </xf>
    <xf numFmtId="165" fontId="23" fillId="9" borderId="29" xfId="13" applyNumberFormat="1" applyAlignment="1">
      <alignment horizontal="right" indent="1"/>
    </xf>
    <xf numFmtId="37" fontId="23" fillId="9" borderId="29" xfId="13" applyNumberFormat="1" applyAlignment="1">
      <alignment horizontal="right" indent="1"/>
    </xf>
    <xf numFmtId="164" fontId="23" fillId="9" borderId="29" xfId="13" applyNumberFormat="1" applyAlignment="1">
      <alignment horizontal="right" indent="1"/>
    </xf>
    <xf numFmtId="0" fontId="1" fillId="0" borderId="4" xfId="0" applyFont="1" applyBorder="1" applyAlignment="1">
      <alignment horizontal="center" vertical="center" wrapText="1"/>
    </xf>
    <xf numFmtId="0" fontId="23" fillId="9" borderId="33" xfId="13" applyBorder="1" applyAlignment="1"/>
    <xf numFmtId="49" fontId="23" fillId="9" borderId="29" xfId="13" applyNumberFormat="1" applyAlignment="1" applyProtection="1">
      <protection locked="0"/>
    </xf>
    <xf numFmtId="0" fontId="1" fillId="0" borderId="4" xfId="0" applyFont="1" applyBorder="1" applyAlignment="1">
      <alignment horizontal="center" vertical="center"/>
    </xf>
    <xf numFmtId="0" fontId="6" fillId="0" borderId="18" xfId="0" applyFont="1" applyBorder="1" applyAlignment="1">
      <alignment horizontal="center" vertical="top"/>
    </xf>
    <xf numFmtId="0" fontId="0" fillId="0" borderId="18" xfId="0" applyBorder="1"/>
    <xf numFmtId="0" fontId="23" fillId="9" borderId="34" xfId="13" applyBorder="1" applyAlignment="1"/>
    <xf numFmtId="0" fontId="23" fillId="9" borderId="33" xfId="13" applyBorder="1" applyAlignment="1">
      <alignment horizontal="center" vertical="center"/>
    </xf>
    <xf numFmtId="0" fontId="0" fillId="0" borderId="3" xfId="0" applyBorder="1" applyAlignment="1">
      <alignment horizontal="center"/>
    </xf>
    <xf numFmtId="0" fontId="23" fillId="9" borderId="29" xfId="13"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35" xfId="0" applyFont="1" applyBorder="1"/>
    <xf numFmtId="0" fontId="0" fillId="0" borderId="36" xfId="0" applyBorder="1"/>
    <xf numFmtId="42" fontId="1" fillId="35" borderId="11" xfId="0" applyNumberFormat="1" applyFont="1" applyFill="1" applyBorder="1"/>
    <xf numFmtId="42" fontId="1" fillId="35" borderId="14" xfId="0" applyNumberFormat="1" applyFont="1" applyFill="1" applyBorder="1"/>
    <xf numFmtId="167" fontId="1" fillId="36" borderId="11" xfId="0" applyNumberFormat="1" applyFont="1" applyFill="1" applyBorder="1" applyProtection="1">
      <protection locked="0"/>
    </xf>
    <xf numFmtId="0" fontId="1" fillId="0" borderId="18" xfId="0" applyFont="1" applyBorder="1"/>
    <xf numFmtId="0" fontId="23" fillId="0" borderId="29" xfId="13" applyFill="1" applyAlignment="1">
      <alignment horizontal="center" vertical="center"/>
    </xf>
    <xf numFmtId="0" fontId="23" fillId="0" borderId="29" xfId="13" applyFill="1" applyAlignment="1"/>
    <xf numFmtId="49" fontId="23" fillId="0" borderId="29" xfId="13" applyNumberFormat="1" applyFill="1" applyAlignment="1" applyProtection="1">
      <protection locked="0"/>
    </xf>
    <xf numFmtId="0" fontId="1" fillId="3" borderId="2" xfId="0" applyFont="1" applyFill="1" applyBorder="1" applyAlignment="1" applyProtection="1">
      <alignment horizontal="center" vertical="center"/>
      <protection hidden="1"/>
    </xf>
    <xf numFmtId="0" fontId="0" fillId="0" borderId="32" xfId="0" applyBorder="1"/>
    <xf numFmtId="0" fontId="1" fillId="37" borderId="1" xfId="0" applyFont="1" applyFill="1" applyBorder="1" applyAlignment="1" applyProtection="1">
      <alignment horizontal="center" vertical="center"/>
      <protection hidden="1"/>
    </xf>
    <xf numFmtId="167" fontId="1" fillId="38" borderId="11" xfId="0" applyNumberFormat="1" applyFont="1" applyFill="1" applyBorder="1" applyProtection="1">
      <protection locked="0"/>
    </xf>
    <xf numFmtId="167" fontId="1" fillId="39" borderId="11" xfId="0" applyNumberFormat="1" applyFont="1" applyFill="1" applyBorder="1" applyProtection="1">
      <protection locked="0"/>
    </xf>
    <xf numFmtId="167" fontId="30" fillId="38" borderId="11" xfId="0" applyNumberFormat="1" applyFont="1" applyFill="1" applyBorder="1" applyProtection="1">
      <protection locked="0"/>
    </xf>
    <xf numFmtId="49" fontId="1" fillId="38" borderId="4" xfId="0" applyNumberFormat="1" applyFont="1" applyFill="1" applyBorder="1" applyAlignment="1" applyProtection="1">
      <alignment vertical="center"/>
      <protection locked="0"/>
    </xf>
    <xf numFmtId="49" fontId="1" fillId="39" borderId="4" xfId="0" applyNumberFormat="1" applyFont="1" applyFill="1" applyBorder="1" applyAlignment="1" applyProtection="1">
      <alignment vertical="center"/>
      <protection locked="0"/>
    </xf>
    <xf numFmtId="0" fontId="1" fillId="35" borderId="1" xfId="0" applyFont="1" applyFill="1" applyBorder="1" applyAlignment="1" applyProtection="1">
      <alignment horizontal="center" vertical="center"/>
      <protection hidden="1"/>
    </xf>
    <xf numFmtId="0" fontId="1" fillId="35" borderId="4" xfId="0" applyFont="1" applyFill="1" applyBorder="1" applyAlignment="1">
      <alignment horizontal="center" vertical="center"/>
    </xf>
    <xf numFmtId="0" fontId="1" fillId="35" borderId="35" xfId="0" applyFont="1" applyFill="1" applyBorder="1" applyAlignment="1">
      <alignment horizontal="center" vertical="center"/>
    </xf>
    <xf numFmtId="0" fontId="2" fillId="0" borderId="37" xfId="0" applyFont="1" applyBorder="1" applyAlignment="1">
      <alignment horizontal="left" vertical="center"/>
    </xf>
    <xf numFmtId="0" fontId="41" fillId="0" borderId="3" xfId="0" applyFont="1" applyBorder="1" applyAlignment="1">
      <alignment wrapText="1"/>
    </xf>
    <xf numFmtId="0" fontId="10" fillId="40" borderId="0" xfId="0" applyFont="1" applyFill="1" applyAlignment="1" applyProtection="1">
      <alignment horizontal="center" vertical="center"/>
      <protection hidden="1"/>
    </xf>
    <xf numFmtId="0" fontId="1" fillId="0" borderId="0" xfId="0" applyFont="1" applyAlignment="1">
      <alignment horizontal="left"/>
    </xf>
    <xf numFmtId="0" fontId="1" fillId="0" borderId="35" xfId="0" applyFont="1" applyBorder="1" applyAlignment="1">
      <alignment horizontal="left"/>
    </xf>
    <xf numFmtId="0" fontId="7" fillId="0" borderId="0" xfId="0" applyFont="1"/>
    <xf numFmtId="164" fontId="1" fillId="35" borderId="11" xfId="0" applyNumberFormat="1" applyFont="1" applyFill="1" applyBorder="1" applyAlignment="1">
      <alignment horizontal="right" indent="1"/>
    </xf>
    <xf numFmtId="165" fontId="1" fillId="35" borderId="11" xfId="0" applyNumberFormat="1" applyFont="1" applyFill="1" applyBorder="1" applyAlignment="1">
      <alignment horizontal="right" indent="1"/>
    </xf>
    <xf numFmtId="37" fontId="1" fillId="35" borderId="11" xfId="0" applyNumberFormat="1" applyFont="1" applyFill="1" applyBorder="1" applyAlignment="1">
      <alignment horizontal="right" indent="1"/>
    </xf>
    <xf numFmtId="166" fontId="1" fillId="35" borderId="11" xfId="0" applyNumberFormat="1" applyFont="1" applyFill="1" applyBorder="1" applyAlignment="1">
      <alignment horizontal="right" indent="1"/>
    </xf>
    <xf numFmtId="37" fontId="1" fillId="35" borderId="14" xfId="0" applyNumberFormat="1" applyFont="1" applyFill="1" applyBorder="1" applyAlignment="1">
      <alignment horizontal="right" indent="1"/>
    </xf>
    <xf numFmtId="0" fontId="40" fillId="0" borderId="35" xfId="0" applyFont="1" applyBorder="1" applyAlignment="1" applyProtection="1">
      <alignment vertical="center"/>
      <protection hidden="1"/>
    </xf>
    <xf numFmtId="0" fontId="1" fillId="0" borderId="6" xfId="0" applyFont="1" applyBorder="1"/>
    <xf numFmtId="167" fontId="1" fillId="39" borderId="9" xfId="0" applyNumberFormat="1" applyFont="1" applyFill="1" applyBorder="1" applyProtection="1">
      <protection locked="0"/>
    </xf>
    <xf numFmtId="42" fontId="1" fillId="35" borderId="9" xfId="0" applyNumberFormat="1" applyFont="1" applyFill="1" applyBorder="1"/>
    <xf numFmtId="0" fontId="1" fillId="0" borderId="9" xfId="0" applyFont="1" applyBorder="1"/>
    <xf numFmtId="42" fontId="1" fillId="35" borderId="12" xfId="0" applyNumberFormat="1" applyFont="1" applyFill="1" applyBorder="1"/>
    <xf numFmtId="165" fontId="23" fillId="35" borderId="29" xfId="13" applyNumberFormat="1" applyFill="1" applyAlignment="1">
      <alignment horizontal="right" indent="1"/>
    </xf>
    <xf numFmtId="37" fontId="23" fillId="35" borderId="29" xfId="13" applyNumberFormat="1" applyFill="1" applyAlignment="1">
      <alignment horizontal="right" indent="1"/>
    </xf>
    <xf numFmtId="0" fontId="30" fillId="37" borderId="4" xfId="0" applyFont="1" applyFill="1" applyBorder="1" applyAlignment="1" applyProtection="1">
      <alignment horizontal="center" vertical="center"/>
      <protection hidden="1"/>
    </xf>
    <xf numFmtId="0" fontId="30" fillId="35" borderId="1" xfId="0" applyFont="1" applyFill="1" applyBorder="1" applyAlignment="1">
      <alignment horizontal="center" vertical="center"/>
    </xf>
    <xf numFmtId="0" fontId="30" fillId="35" borderId="4" xfId="0" applyFont="1" applyFill="1" applyBorder="1" applyAlignment="1" applyProtection="1">
      <alignment horizontal="center" vertical="center"/>
      <protection hidden="1"/>
    </xf>
    <xf numFmtId="0" fontId="1" fillId="35" borderId="2" xfId="0" applyFont="1" applyFill="1" applyBorder="1" applyAlignment="1" applyProtection="1">
      <alignment horizontal="center" vertical="center"/>
      <protection hidden="1"/>
    </xf>
    <xf numFmtId="49" fontId="0" fillId="35" borderId="1" xfId="0" applyNumberFormat="1" applyFill="1" applyBorder="1" applyAlignment="1" applyProtection="1">
      <alignment vertical="center"/>
      <protection locked="0"/>
    </xf>
    <xf numFmtId="0" fontId="8" fillId="0" borderId="1" xfId="0" applyFont="1" applyBorder="1" applyAlignment="1">
      <alignment horizontal="left" vertical="center"/>
    </xf>
    <xf numFmtId="49" fontId="43" fillId="38" borderId="1" xfId="42" applyNumberFormat="1" applyFont="1" applyFill="1" applyBorder="1" applyAlignment="1" applyProtection="1">
      <alignment horizontal="left" vertical="center" indent="1"/>
      <protection locked="0"/>
    </xf>
    <xf numFmtId="0" fontId="1" fillId="0" borderId="0" xfId="0" applyFont="1" applyAlignment="1">
      <alignment horizontal="left" wrapText="1"/>
    </xf>
    <xf numFmtId="0" fontId="30" fillId="3" borderId="1" xfId="0" applyFont="1" applyFill="1" applyBorder="1" applyAlignment="1">
      <alignment horizontal="center" vertical="center"/>
    </xf>
    <xf numFmtId="0" fontId="1" fillId="3" borderId="1" xfId="0" applyFont="1" applyFill="1" applyBorder="1" applyAlignment="1" applyProtection="1">
      <alignment horizontal="center" vertical="center"/>
      <protection hidden="1"/>
    </xf>
    <xf numFmtId="49" fontId="1" fillId="3" borderId="4" xfId="0" applyNumberFormat="1" applyFont="1" applyFill="1" applyBorder="1" applyAlignment="1" applyProtection="1">
      <alignment vertical="center"/>
      <protection locked="0"/>
    </xf>
    <xf numFmtId="0" fontId="1" fillId="3" borderId="4" xfId="0" applyFont="1" applyFill="1" applyBorder="1" applyAlignment="1">
      <alignment horizontal="center" vertical="center"/>
    </xf>
    <xf numFmtId="0" fontId="1" fillId="3" borderId="35" xfId="0" applyFont="1" applyFill="1" applyBorder="1" applyAlignment="1">
      <alignment horizontal="center" vertical="center"/>
    </xf>
    <xf numFmtId="42" fontId="1" fillId="3" borderId="9" xfId="0" applyNumberFormat="1" applyFont="1" applyFill="1" applyBorder="1"/>
    <xf numFmtId="42" fontId="1" fillId="3" borderId="12" xfId="0" applyNumberFormat="1" applyFont="1" applyFill="1" applyBorder="1"/>
    <xf numFmtId="167" fontId="1" fillId="38" borderId="9" xfId="0" applyNumberFormat="1" applyFont="1" applyFill="1" applyBorder="1" applyProtection="1">
      <protection locked="0"/>
    </xf>
    <xf numFmtId="0" fontId="0" fillId="0" borderId="0" xfId="0" applyAlignment="1">
      <alignment horizontal="right"/>
    </xf>
    <xf numFmtId="49" fontId="1" fillId="0" borderId="9" xfId="0" applyNumberFormat="1" applyFont="1" applyBorder="1" applyProtection="1">
      <protection locked="0"/>
    </xf>
    <xf numFmtId="49" fontId="0" fillId="0" borderId="16" xfId="0" applyNumberFormat="1" applyBorder="1" applyProtection="1">
      <protection locked="0"/>
    </xf>
    <xf numFmtId="0" fontId="1" fillId="0" borderId="19" xfId="0" applyFont="1" applyBorder="1"/>
    <xf numFmtId="0" fontId="0" fillId="0" borderId="20" xfId="0" applyBorder="1"/>
    <xf numFmtId="0" fontId="1" fillId="0" borderId="19" xfId="0" applyFont="1" applyBorder="1" applyAlignment="1">
      <alignment horizontal="centerContinuous"/>
    </xf>
    <xf numFmtId="0" fontId="1" fillId="0" borderId="44" xfId="0" applyFont="1" applyBorder="1" applyAlignment="1">
      <alignment horizontal="centerContinuous"/>
    </xf>
    <xf numFmtId="0" fontId="2" fillId="0" borderId="8" xfId="0" applyFont="1" applyBorder="1"/>
    <xf numFmtId="0" fontId="1" fillId="0" borderId="10" xfId="0" applyFont="1" applyBorder="1" applyAlignment="1">
      <alignment wrapText="1"/>
    </xf>
    <xf numFmtId="0" fontId="6" fillId="0" borderId="18" xfId="0" applyFont="1" applyBorder="1" applyAlignment="1">
      <alignment vertical="top"/>
    </xf>
    <xf numFmtId="0" fontId="44" fillId="0" borderId="0" xfId="0" applyFont="1" applyAlignment="1">
      <alignment horizontal="center" vertical="top"/>
    </xf>
    <xf numFmtId="0" fontId="45" fillId="0" borderId="0" xfId="0" applyFont="1"/>
    <xf numFmtId="0" fontId="0" fillId="0" borderId="15" xfId="0" applyBorder="1"/>
    <xf numFmtId="0" fontId="2" fillId="0" borderId="11" xfId="0" applyFont="1" applyBorder="1"/>
    <xf numFmtId="167" fontId="30" fillId="38" borderId="9" xfId="0" applyNumberFormat="1" applyFont="1" applyFill="1" applyBorder="1" applyProtection="1">
      <protection locked="0"/>
    </xf>
    <xf numFmtId="0" fontId="1" fillId="0" borderId="2" xfId="0" applyFont="1" applyBorder="1"/>
    <xf numFmtId="2" fontId="1" fillId="39" borderId="11" xfId="0" applyNumberFormat="1" applyFont="1" applyFill="1" applyBorder="1" applyProtection="1">
      <protection locked="0"/>
    </xf>
    <xf numFmtId="2" fontId="30" fillId="38" borderId="11" xfId="0" applyNumberFormat="1" applyFont="1" applyFill="1" applyBorder="1" applyProtection="1">
      <protection locked="0"/>
    </xf>
    <xf numFmtId="2" fontId="1" fillId="39" borderId="9" xfId="0" applyNumberFormat="1" applyFont="1" applyFill="1" applyBorder="1" applyProtection="1">
      <protection locked="0"/>
    </xf>
    <xf numFmtId="0" fontId="1" fillId="35" borderId="1" xfId="0" applyFont="1" applyFill="1" applyBorder="1" applyAlignment="1">
      <alignment horizontal="center" vertical="center"/>
    </xf>
    <xf numFmtId="49" fontId="42" fillId="41" borderId="1" xfId="42" applyNumberFormat="1" applyFill="1" applyBorder="1" applyAlignment="1" applyProtection="1">
      <alignment horizontal="left" vertical="center" indent="1"/>
      <protection locked="0"/>
    </xf>
    <xf numFmtId="0" fontId="1" fillId="0" borderId="2" xfId="0" applyFont="1" applyBorder="1" applyAlignment="1" applyProtection="1">
      <alignment horizontal="center" vertical="center"/>
      <protection hidden="1"/>
    </xf>
    <xf numFmtId="49" fontId="0" fillId="0" borderId="1" xfId="0" applyNumberFormat="1" applyBorder="1" applyAlignment="1" applyProtection="1">
      <alignment vertical="center"/>
      <protection locked="0"/>
    </xf>
    <xf numFmtId="49" fontId="1" fillId="0" borderId="1" xfId="0" applyNumberFormat="1" applyFont="1" applyBorder="1" applyAlignment="1" applyProtection="1">
      <alignment vertical="center"/>
      <protection locked="0"/>
    </xf>
    <xf numFmtId="0" fontId="3" fillId="0" borderId="0" xfId="0" applyFont="1"/>
    <xf numFmtId="0" fontId="4" fillId="0" borderId="0" xfId="0" applyFont="1"/>
    <xf numFmtId="0" fontId="1" fillId="0" borderId="0" xfId="0" applyFont="1" applyAlignment="1">
      <alignment horizontal="center" wrapText="1"/>
    </xf>
    <xf numFmtId="49" fontId="1" fillId="0" borderId="9" xfId="0" applyNumberFormat="1" applyFont="1" applyBorder="1" applyProtection="1">
      <protection locked="0"/>
    </xf>
    <xf numFmtId="49" fontId="0" fillId="0" borderId="16" xfId="0" applyNumberFormat="1" applyBorder="1" applyProtection="1">
      <protection locked="0"/>
    </xf>
    <xf numFmtId="49" fontId="1" fillId="0" borderId="12" xfId="0" applyNumberFormat="1" applyFont="1" applyBorder="1" applyProtection="1">
      <protection locked="0"/>
    </xf>
    <xf numFmtId="49" fontId="0" fillId="0" borderId="17" xfId="0" applyNumberFormat="1" applyBorder="1" applyProtection="1">
      <protection locked="0"/>
    </xf>
    <xf numFmtId="0" fontId="0" fillId="0" borderId="5" xfId="0" applyBorder="1"/>
    <xf numFmtId="0" fontId="1" fillId="0" borderId="6" xfId="0" applyFont="1" applyBorder="1"/>
    <xf numFmtId="0" fontId="0" fillId="0" borderId="15" xfId="0" applyBorder="1"/>
    <xf numFmtId="49" fontId="23" fillId="0" borderId="29" xfId="13" applyNumberFormat="1" applyFill="1" applyAlignment="1" applyProtection="1">
      <protection locked="0"/>
    </xf>
    <xf numFmtId="0" fontId="23" fillId="0" borderId="29" xfId="13" applyFill="1" applyAlignment="1"/>
    <xf numFmtId="0" fontId="1" fillId="0" borderId="12" xfId="0" applyFont="1" applyBorder="1"/>
    <xf numFmtId="0" fontId="0" fillId="0" borderId="17" xfId="0" applyBorder="1"/>
    <xf numFmtId="0" fontId="23" fillId="0" borderId="29" xfId="13" applyFill="1" applyAlignment="1">
      <alignment horizontal="center" vertical="center"/>
    </xf>
    <xf numFmtId="0" fontId="1" fillId="0" borderId="9" xfId="0" applyFont="1" applyBorder="1"/>
    <xf numFmtId="0" fontId="0" fillId="0" borderId="16" xfId="0" applyBorder="1"/>
    <xf numFmtId="49" fontId="1" fillId="0" borderId="9" xfId="0" applyNumberFormat="1" applyFont="1" applyBorder="1"/>
    <xf numFmtId="0" fontId="1" fillId="0" borderId="4" xfId="0" applyFont="1" applyBorder="1" applyAlignment="1">
      <alignment horizontal="center" vertical="center"/>
    </xf>
    <xf numFmtId="0" fontId="0" fillId="0" borderId="3" xfId="0" applyBorder="1" applyAlignment="1">
      <alignment horizontal="center" vertical="center"/>
    </xf>
    <xf numFmtId="0" fontId="1" fillId="0" borderId="19" xfId="0" applyFont="1" applyBorder="1"/>
    <xf numFmtId="0" fontId="0" fillId="0" borderId="20" xfId="0" applyBorder="1"/>
    <xf numFmtId="0" fontId="37" fillId="0" borderId="0" xfId="0" applyFont="1" applyAlignment="1">
      <alignment horizontal="center" vertical="top"/>
    </xf>
    <xf numFmtId="0" fontId="38" fillId="0" borderId="0" xfId="0" applyFont="1" applyAlignment="1">
      <alignment horizontal="center" vertical="top"/>
    </xf>
    <xf numFmtId="0" fontId="6" fillId="0" borderId="18" xfId="0" applyFont="1" applyBorder="1" applyAlignment="1">
      <alignment horizontal="center" vertical="top"/>
    </xf>
    <xf numFmtId="0" fontId="1" fillId="0" borderId="21" xfId="0" applyFont="1" applyBorder="1" applyAlignment="1">
      <alignment horizontal="center" vertical="center"/>
    </xf>
    <xf numFmtId="0" fontId="0" fillId="0" borderId="22" xfId="0" applyBorder="1" applyAlignment="1">
      <alignment horizontal="center" vertical="center"/>
    </xf>
    <xf numFmtId="0" fontId="31" fillId="0" borderId="0" xfId="0" applyFont="1" applyAlignment="1">
      <alignment horizontal="center" vertical="center"/>
    </xf>
    <xf numFmtId="0" fontId="35" fillId="0" borderId="0" xfId="0" applyFont="1" applyAlignment="1">
      <alignment horizontal="center" vertical="center"/>
    </xf>
    <xf numFmtId="0" fontId="36" fillId="0" borderId="0" xfId="0" applyFont="1" applyAlignment="1">
      <alignment horizontal="center" vertical="center"/>
    </xf>
    <xf numFmtId="0" fontId="32" fillId="0" borderId="0" xfId="0" applyFont="1" applyAlignment="1">
      <alignment horizontal="center" vertical="top"/>
    </xf>
    <xf numFmtId="0" fontId="33" fillId="0" borderId="0" xfId="0" applyFont="1" applyAlignment="1">
      <alignment horizontal="center" vertical="top"/>
    </xf>
    <xf numFmtId="49" fontId="1" fillId="0" borderId="40" xfId="0" applyNumberFormat="1" applyFont="1" applyBorder="1" applyAlignment="1" applyProtection="1">
      <alignment horizontal="left"/>
      <protection locked="0"/>
    </xf>
    <xf numFmtId="49" fontId="1" fillId="0" borderId="41" xfId="0" applyNumberFormat="1" applyFont="1" applyBorder="1" applyAlignment="1" applyProtection="1">
      <alignment horizontal="left"/>
      <protection locked="0"/>
    </xf>
    <xf numFmtId="49" fontId="23" fillId="9" borderId="29" xfId="13" applyNumberFormat="1" applyAlignment="1" applyProtection="1">
      <alignment horizontal="left"/>
      <protection locked="0"/>
    </xf>
    <xf numFmtId="49" fontId="23" fillId="40" borderId="40" xfId="13" applyNumberFormat="1" applyFill="1" applyBorder="1" applyAlignment="1" applyProtection="1">
      <alignment horizontal="left"/>
      <protection locked="0"/>
    </xf>
    <xf numFmtId="49" fontId="23" fillId="40" borderId="41" xfId="13" applyNumberFormat="1" applyFill="1" applyBorder="1" applyAlignment="1" applyProtection="1">
      <alignment horizontal="left"/>
      <protection locked="0"/>
    </xf>
    <xf numFmtId="49" fontId="1" fillId="0" borderId="40" xfId="0" applyNumberFormat="1" applyFont="1" applyBorder="1" applyProtection="1">
      <protection locked="0"/>
    </xf>
    <xf numFmtId="49" fontId="1" fillId="0" borderId="41" xfId="0" applyNumberFormat="1" applyFont="1" applyBorder="1" applyProtection="1">
      <protection locked="0"/>
    </xf>
    <xf numFmtId="49" fontId="1" fillId="0" borderId="42" xfId="0" applyNumberFormat="1" applyFont="1" applyBorder="1" applyProtection="1">
      <protection locked="0"/>
    </xf>
    <xf numFmtId="49" fontId="1" fillId="0" borderId="43" xfId="0" applyNumberFormat="1" applyFont="1" applyBorder="1" applyProtection="1">
      <protection locked="0"/>
    </xf>
    <xf numFmtId="49" fontId="1" fillId="0" borderId="38" xfId="0" applyNumberFormat="1" applyFont="1" applyBorder="1" applyProtection="1">
      <protection locked="0"/>
    </xf>
    <xf numFmtId="49" fontId="1" fillId="0" borderId="39" xfId="0" applyNumberFormat="1" applyFont="1" applyBorder="1" applyProtection="1">
      <protection locked="0"/>
    </xf>
    <xf numFmtId="49" fontId="1" fillId="0" borderId="9" xfId="0" applyNumberFormat="1" applyFont="1" applyBorder="1" applyAlignment="1" applyProtection="1">
      <alignment horizontal="center"/>
      <protection locked="0"/>
    </xf>
    <xf numFmtId="49" fontId="1" fillId="0" borderId="16" xfId="0" applyNumberFormat="1" applyFont="1" applyBorder="1" applyAlignment="1" applyProtection="1">
      <alignment horizontal="center"/>
      <protection locked="0"/>
    </xf>
    <xf numFmtId="0" fontId="1" fillId="0" borderId="0" xfId="0" applyFont="1" applyAlignment="1">
      <alignment horizontal="left" wrapText="1"/>
    </xf>
    <xf numFmtId="0" fontId="34" fillId="0" borderId="0" xfId="0" applyFont="1" applyAlignment="1">
      <alignment horizontal="center" vertical="center"/>
    </xf>
    <xf numFmtId="0" fontId="39" fillId="0" borderId="0" xfId="0" applyFont="1" applyAlignment="1">
      <alignment horizontal="center" vertical="top"/>
    </xf>
    <xf numFmtId="0" fontId="1" fillId="0" borderId="3" xfId="0" applyFont="1" applyBorder="1" applyAlignment="1">
      <alignment horizontal="center" vertical="center"/>
    </xf>
    <xf numFmtId="0" fontId="1" fillId="0" borderId="38" xfId="0" applyFont="1" applyBorder="1"/>
    <xf numFmtId="0" fontId="1" fillId="0" borderId="39" xfId="0" applyFont="1" applyBorder="1"/>
    <xf numFmtId="49" fontId="0" fillId="0" borderId="16" xfId="0" applyNumberFormat="1" applyBorder="1"/>
    <xf numFmtId="0" fontId="1" fillId="0" borderId="9" xfId="0" applyFont="1" applyBorder="1" applyAlignment="1">
      <alignment wrapText="1"/>
    </xf>
    <xf numFmtId="0" fontId="1" fillId="0" borderId="10" xfId="0" applyFont="1" applyBorder="1" applyAlignment="1">
      <alignment wrapText="1"/>
    </xf>
    <xf numFmtId="0" fontId="1" fillId="0" borderId="16" xfId="0" applyFont="1" applyBorder="1" applyAlignment="1">
      <alignment wrapText="1"/>
    </xf>
    <xf numFmtId="0" fontId="44" fillId="0" borderId="18" xfId="0" applyFont="1" applyBorder="1" applyAlignment="1">
      <alignment horizontal="center" vertical="top"/>
    </xf>
    <xf numFmtId="0" fontId="1" fillId="0" borderId="9" xfId="0" applyFont="1" applyBorder="1" applyProtection="1">
      <protection locked="0"/>
    </xf>
    <xf numFmtId="0" fontId="0" fillId="0" borderId="16" xfId="0" applyBorder="1" applyProtection="1">
      <protection locked="0"/>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1">
    <dxf>
      <font>
        <color theme="0"/>
      </font>
    </dxf>
    <dxf>
      <font>
        <color theme="0"/>
      </font>
    </dxf>
    <dxf>
      <font>
        <color theme="0"/>
      </font>
    </dxf>
    <dxf>
      <font>
        <color theme="0"/>
      </font>
    </dxf>
    <dxf>
      <fill>
        <patternFill>
          <bgColor theme="0"/>
        </patternFill>
      </fill>
    </dxf>
    <dxf>
      <fill>
        <patternFill>
          <bgColor theme="0"/>
        </patternFill>
      </fill>
    </dxf>
    <dxf>
      <font>
        <color theme="0"/>
      </font>
    </dxf>
    <dxf>
      <font>
        <color theme="0"/>
      </font>
    </dxf>
    <dxf>
      <font>
        <color theme="0"/>
      </font>
    </dxf>
    <dxf>
      <font>
        <color theme="0"/>
      </font>
    </dxf>
    <dxf>
      <fill>
        <patternFill>
          <bgColor theme="0"/>
        </patternFill>
      </fill>
    </dxf>
    <dxf>
      <font>
        <color theme="0"/>
      </font>
    </dxf>
    <dxf>
      <font>
        <color theme="0"/>
      </font>
    </dxf>
    <dxf>
      <font>
        <color theme="0"/>
      </font>
    </dxf>
    <dxf>
      <font>
        <color theme="0"/>
      </font>
    </dxf>
    <dxf>
      <font>
        <color theme="0"/>
      </font>
    </dxf>
    <dxf>
      <font>
        <color theme="0"/>
      </font>
    </dxf>
    <dxf>
      <fill>
        <patternFill patternType="none">
          <fgColor indexed="64"/>
          <bgColor indexed="65"/>
        </patternFill>
      </fill>
    </dxf>
    <dxf>
      <numFmt numFmtId="30" formatCode="@"/>
    </dxf>
    <dxf>
      <font>
        <b val="0"/>
        <i val="0"/>
        <strike val="0"/>
        <condense val="0"/>
        <extend val="0"/>
        <outline val="0"/>
        <shadow val="0"/>
        <u val="none"/>
        <vertAlign val="baseline"/>
        <sz val="11"/>
        <color rgb="FF000000"/>
        <name val="Calibri"/>
        <scheme val="minor"/>
      </font>
    </dxf>
    <dxf>
      <font>
        <b val="0"/>
        <i val="0"/>
        <strike val="0"/>
        <condense val="0"/>
        <extend val="0"/>
        <outline val="0"/>
        <shadow val="0"/>
        <u val="none"/>
        <vertAlign val="baseline"/>
        <sz val="11"/>
        <color rgb="FF000000"/>
        <name val="Calibri"/>
        <scheme val="minor"/>
      </font>
    </dxf>
  </dxfs>
  <tableStyles count="0" defaultTableStyle="TableStyleMedium2" defaultPivotStyle="PivotStyleLight16"/>
  <colors>
    <mruColors>
      <color rgb="FFF8921E"/>
      <color rgb="FFFFE6CD"/>
      <color rgb="FFF3FCFF"/>
      <color rgb="FFE7EFF9"/>
      <color rgb="FFEAF1FA"/>
      <color rgb="FFE0EAF8"/>
      <color rgb="FFE7EEF9"/>
      <color rgb="FFF2F6FC"/>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Drop" dropLines="12" dropStyle="combo" dx="16" fmlaLink="iHHS" fmlaRange="'System Data'!$B$74:$B$90" noThreeD="1" sel="1" val="0"/>
</file>

<file path=xl/ctrlProps/ctrlProp2.xml><?xml version="1.0" encoding="utf-8"?>
<formControlPr xmlns="http://schemas.microsoft.com/office/spreadsheetml/2009/9/main" objectType="Drop" dropStyle="combo" dx="16" fmlaLink="iFiscalYear" fmlaRange="FiscalYearList" noThreeD="1" sel="1" val="0"/>
</file>

<file path=xl/ctrlProps/ctrlProp3.xml><?xml version="1.0" encoding="utf-8"?>
<formControlPr xmlns="http://schemas.microsoft.com/office/spreadsheetml/2009/9/main" objectType="Drop" dropStyle="combo" dx="16" fmlaLink="iReportingPeriod" fmlaRange="dcReportingPeriodList" noThreeD="1" sel="1" val="0"/>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Style="combo" dx="16" fmlaLink="iFiscalYear" fmlaRange="FiscalYearList" noThreeD="1" sel="1" val="0"/>
</file>

<file path=xl/ctrlProps/ctrlProp6.xml><?xml version="1.0" encoding="utf-8"?>
<formControlPr xmlns="http://schemas.microsoft.com/office/spreadsheetml/2009/9/main" objectType="Drop" dropStyle="combo" dx="16" fmlaLink="iReportingPeriod" fmlaRange="dcReportingPeriodList" noThreeD="1" sel="1" val="0"/>
</file>

<file path=xl/ctrlProps/ctrlProp7.xml><?xml version="1.0" encoding="utf-8"?>
<formControlPr xmlns="http://schemas.microsoft.com/office/spreadsheetml/2009/9/main" objectType="Drop" dropLines="18" dropStyle="combo" dx="16" fmlaLink="iHHS" fmlaRange="'System Data'!$B$74:$B$90" noThreeD="1" sel="1" val="0"/>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tiff"/></Relationships>
</file>

<file path=xl/drawings/_rels/drawing3.xml.rels><?xml version="1.0" encoding="UTF-8" standalone="yes"?>
<Relationships xmlns="http://schemas.openxmlformats.org/package/2006/relationships"><Relationship Id="rId1" Type="http://schemas.openxmlformats.org/officeDocument/2006/relationships/image" Target="../media/image2.tiff"/></Relationships>
</file>

<file path=xl/drawings/_rels/drawing4.xml.rels><?xml version="1.0" encoding="UTF-8" standalone="yes"?>
<Relationships xmlns="http://schemas.openxmlformats.org/package/2006/relationships"><Relationship Id="rId1" Type="http://schemas.openxmlformats.org/officeDocument/2006/relationships/image" Target="../media/image2.tiff"/></Relationships>
</file>

<file path=xl/drawings/_rels/drawing5.xml.rels><?xml version="1.0" encoding="UTF-8" standalone="yes"?>
<Relationships xmlns="http://schemas.openxmlformats.org/package/2006/relationships"><Relationship Id="rId1" Type="http://schemas.openxmlformats.org/officeDocument/2006/relationships/image" Target="../media/image2.tif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38100</xdr:colOff>
          <xdr:row>3</xdr:row>
          <xdr:rowOff>31750</xdr:rowOff>
        </xdr:from>
        <xdr:to>
          <xdr:col>4</xdr:col>
          <xdr:colOff>2178050</xdr:colOff>
          <xdr:row>3</xdr:row>
          <xdr:rowOff>260350</xdr:rowOff>
        </xdr:to>
        <xdr:sp macro="" textlink="">
          <xdr:nvSpPr>
            <xdr:cNvPr id="3073" name="Drop Down 1" descr="Please select the Hospital's Name"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xdr:row>
          <xdr:rowOff>25400</xdr:rowOff>
        </xdr:from>
        <xdr:to>
          <xdr:col>4</xdr:col>
          <xdr:colOff>2197100</xdr:colOff>
          <xdr:row>6</xdr:row>
          <xdr:rowOff>273050</xdr:rowOff>
        </xdr:to>
        <xdr:sp macro="" textlink="">
          <xdr:nvSpPr>
            <xdr:cNvPr id="3074" name="Drop Down 2" descr="Please select Fiscal Year"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xdr:row>
          <xdr:rowOff>31750</xdr:rowOff>
        </xdr:from>
        <xdr:to>
          <xdr:col>4</xdr:col>
          <xdr:colOff>2178050</xdr:colOff>
          <xdr:row>7</xdr:row>
          <xdr:rowOff>266700</xdr:rowOff>
        </xdr:to>
        <xdr:sp macro="" textlink="">
          <xdr:nvSpPr>
            <xdr:cNvPr id="3075" name="Drop Down 3" descr="Please select Reporting Period"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1930400</xdr:colOff>
          <xdr:row>4</xdr:row>
          <xdr:rowOff>190500</xdr:rowOff>
        </xdr:from>
        <xdr:to>
          <xdr:col>5</xdr:col>
          <xdr:colOff>4216400</xdr:colOff>
          <xdr:row>6</xdr:row>
          <xdr:rowOff>139700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80"/>
                  </a:solidFill>
                  <a:latin typeface="Calibri"/>
                  <a:ea typeface="Calibri"/>
                  <a:cs typeface="Calibri"/>
                </a:rPr>
                <a:t>Save &amp; Name Submission</a:t>
              </a:r>
            </a:p>
          </xdr:txBody>
        </xdr:sp>
        <xdr:clientData fPrintsWithSheet="0"/>
      </xdr:twoCellAnchor>
    </mc:Choice>
    <mc:Fallback/>
  </mc:AlternateContent>
  <xdr:twoCellAnchor editAs="oneCell">
    <xdr:from>
      <xdr:col>6</xdr:col>
      <xdr:colOff>133350</xdr:colOff>
      <xdr:row>0</xdr:row>
      <xdr:rowOff>114300</xdr:rowOff>
    </xdr:from>
    <xdr:to>
      <xdr:col>7</xdr:col>
      <xdr:colOff>58003</xdr:colOff>
      <xdr:row>3</xdr:row>
      <xdr:rowOff>17288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2763500" y="114300"/>
          <a:ext cx="1048603" cy="1646063"/>
        </a:xfrm>
        <a:prstGeom prst="rect">
          <a:avLst/>
        </a:prstGeom>
      </xdr:spPr>
    </xdr:pic>
    <xdr:clientData/>
  </xdr:twoCellAnchor>
  <xdr:twoCellAnchor>
    <xdr:from>
      <xdr:col>5</xdr:col>
      <xdr:colOff>1524001</xdr:colOff>
      <xdr:row>3</xdr:row>
      <xdr:rowOff>142875</xdr:rowOff>
    </xdr:from>
    <xdr:to>
      <xdr:col>5</xdr:col>
      <xdr:colOff>4610101</xdr:colOff>
      <xdr:row>7</xdr:row>
      <xdr:rowOff>228601</xdr:rowOff>
    </xdr:to>
    <xdr:sp macro="" textlink="">
      <xdr:nvSpPr>
        <xdr:cNvPr id="5" name="Oval 4">
          <a:extLst>
            <a:ext uri="{FF2B5EF4-FFF2-40B4-BE49-F238E27FC236}">
              <a16:creationId xmlns:a16="http://schemas.microsoft.com/office/drawing/2014/main" id="{00000000-0008-0000-0000-000005000000}"/>
            </a:ext>
          </a:extLst>
        </xdr:cNvPr>
        <xdr:cNvSpPr/>
      </xdr:nvSpPr>
      <xdr:spPr>
        <a:xfrm>
          <a:off x="9182101" y="1885950"/>
          <a:ext cx="3086100" cy="1304926"/>
        </a:xfrm>
        <a:prstGeom prst="ellipse">
          <a:avLst/>
        </a:prstGeom>
        <a:noFill/>
        <a:ln w="76200">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95251</xdr:colOff>
      <xdr:row>0</xdr:row>
      <xdr:rowOff>57150</xdr:rowOff>
    </xdr:from>
    <xdr:to>
      <xdr:col>8</xdr:col>
      <xdr:colOff>17956</xdr:colOff>
      <xdr:row>2</xdr:row>
      <xdr:rowOff>264795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87476" y="57150"/>
          <a:ext cx="1046655" cy="1645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xdr:colOff>
      <xdr:row>0</xdr:row>
      <xdr:rowOff>38100</xdr:rowOff>
    </xdr:from>
    <xdr:to>
      <xdr:col>11</xdr:col>
      <xdr:colOff>9525</xdr:colOff>
      <xdr:row>3</xdr:row>
      <xdr:rowOff>159366</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8926" y="38100"/>
          <a:ext cx="1133474" cy="18643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95251</xdr:colOff>
      <xdr:row>0</xdr:row>
      <xdr:rowOff>57150</xdr:rowOff>
    </xdr:from>
    <xdr:to>
      <xdr:col>14</xdr:col>
      <xdr:colOff>17956</xdr:colOff>
      <xdr:row>2</xdr:row>
      <xdr:rowOff>264795</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23971" y="57150"/>
          <a:ext cx="1080945" cy="16478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95251</xdr:colOff>
      <xdr:row>0</xdr:row>
      <xdr:rowOff>57150</xdr:rowOff>
    </xdr:from>
    <xdr:to>
      <xdr:col>14</xdr:col>
      <xdr:colOff>17956</xdr:colOff>
      <xdr:row>2</xdr:row>
      <xdr:rowOff>264795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497771" y="57150"/>
          <a:ext cx="1080945" cy="1647825"/>
        </a:xfrm>
        <a:prstGeom prst="rect">
          <a:avLst/>
        </a:prstGeom>
      </xdr:spPr>
    </xdr:pic>
    <xdr:clientData/>
  </xdr:twoCellAnchor>
  <xdr:twoCellAnchor editAs="oneCell">
    <xdr:from>
      <xdr:col>4</xdr:col>
      <xdr:colOff>38100</xdr:colOff>
      <xdr:row>3</xdr:row>
      <xdr:rowOff>28575</xdr:rowOff>
    </xdr:from>
    <xdr:to>
      <xdr:col>4</xdr:col>
      <xdr:colOff>2181225</xdr:colOff>
      <xdr:row>3</xdr:row>
      <xdr:rowOff>257175</xdr:rowOff>
    </xdr:to>
    <xdr:sp macro="" textlink="">
      <xdr:nvSpPr>
        <xdr:cNvPr id="7173" name="Drop Down 5" descr="Please select the Hospital's Name" hidden="1">
          <a:extLst>
            <a:ext uri="{63B3BB69-23CF-44E3-9099-C40C66FF867C}">
              <a14:compatExt xmlns:a14="http://schemas.microsoft.com/office/drawing/2010/main" spid="_x0000_s7173"/>
            </a:ext>
            <a:ext uri="{FF2B5EF4-FFF2-40B4-BE49-F238E27FC236}">
              <a16:creationId xmlns:a16="http://schemas.microsoft.com/office/drawing/2014/main" id="{00000000-0008-0000-0400-0000051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4</xdr:col>
      <xdr:colOff>38100</xdr:colOff>
      <xdr:row>6</xdr:row>
      <xdr:rowOff>19050</xdr:rowOff>
    </xdr:from>
    <xdr:to>
      <xdr:col>4</xdr:col>
      <xdr:colOff>2190750</xdr:colOff>
      <xdr:row>6</xdr:row>
      <xdr:rowOff>276225</xdr:rowOff>
    </xdr:to>
    <xdr:sp macro="" textlink="">
      <xdr:nvSpPr>
        <xdr:cNvPr id="7175" name="Drop Down 7" descr="Please select Fiscal Year" hidden="1">
          <a:extLst>
            <a:ext uri="{63B3BB69-23CF-44E3-9099-C40C66FF867C}">
              <a14:compatExt xmlns:a14="http://schemas.microsoft.com/office/drawing/2010/main" spid="_x0000_s7175"/>
            </a:ext>
            <a:ext uri="{FF2B5EF4-FFF2-40B4-BE49-F238E27FC236}">
              <a16:creationId xmlns:a16="http://schemas.microsoft.com/office/drawing/2014/main" id="{00000000-0008-0000-0400-0000071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4</xdr:col>
      <xdr:colOff>38100</xdr:colOff>
      <xdr:row>7</xdr:row>
      <xdr:rowOff>28575</xdr:rowOff>
    </xdr:from>
    <xdr:to>
      <xdr:col>4</xdr:col>
      <xdr:colOff>2181225</xdr:colOff>
      <xdr:row>7</xdr:row>
      <xdr:rowOff>266700</xdr:rowOff>
    </xdr:to>
    <xdr:sp macro="" textlink="">
      <xdr:nvSpPr>
        <xdr:cNvPr id="7176" name="Drop Down 8" descr="Please select Reporting Period" hidden="1">
          <a:extLst>
            <a:ext uri="{63B3BB69-23CF-44E3-9099-C40C66FF867C}">
              <a14:compatExt xmlns:a14="http://schemas.microsoft.com/office/drawing/2010/main" spid="_x0000_s7176"/>
            </a:ext>
            <a:ext uri="{FF2B5EF4-FFF2-40B4-BE49-F238E27FC236}">
              <a16:creationId xmlns:a16="http://schemas.microsoft.com/office/drawing/2014/main" id="{00000000-0008-0000-0400-0000081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4</xdr:col>
          <xdr:colOff>38100</xdr:colOff>
          <xdr:row>6</xdr:row>
          <xdr:rowOff>25400</xdr:rowOff>
        </xdr:from>
        <xdr:to>
          <xdr:col>4</xdr:col>
          <xdr:colOff>2197100</xdr:colOff>
          <xdr:row>6</xdr:row>
          <xdr:rowOff>279400</xdr:rowOff>
        </xdr:to>
        <xdr:sp macro="" textlink="">
          <xdr:nvSpPr>
            <xdr:cNvPr id="7169" name="Drop Down 1" descr="Please select Fiscal Year"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xdr:row>
          <xdr:rowOff>31750</xdr:rowOff>
        </xdr:from>
        <xdr:to>
          <xdr:col>4</xdr:col>
          <xdr:colOff>2178050</xdr:colOff>
          <xdr:row>7</xdr:row>
          <xdr:rowOff>266700</xdr:rowOff>
        </xdr:to>
        <xdr:sp macro="" textlink="">
          <xdr:nvSpPr>
            <xdr:cNvPr id="7170" name="Drop Down 2" descr="Please select Reporting Period"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3</xdr:row>
          <xdr:rowOff>31750</xdr:rowOff>
        </xdr:from>
        <xdr:to>
          <xdr:col>4</xdr:col>
          <xdr:colOff>2178050</xdr:colOff>
          <xdr:row>3</xdr:row>
          <xdr:rowOff>260350</xdr:rowOff>
        </xdr:to>
        <xdr:sp macro="" textlink="">
          <xdr:nvSpPr>
            <xdr:cNvPr id="7171" name="Drop Down 3" descr="Please select the System Name"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1854200</xdr:colOff>
          <xdr:row>1</xdr:row>
          <xdr:rowOff>101600</xdr:rowOff>
        </xdr:from>
        <xdr:to>
          <xdr:col>3</xdr:col>
          <xdr:colOff>4140200</xdr:colOff>
          <xdr:row>2</xdr:row>
          <xdr:rowOff>234950</xdr:rowOff>
        </xdr:to>
        <xdr:sp macro="" textlink="">
          <xdr:nvSpPr>
            <xdr:cNvPr id="7172" name="Button 4" descr="Save &amp; Name Submission"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80"/>
                  </a:solidFill>
                  <a:latin typeface="Calibri"/>
                  <a:ea typeface="Calibri"/>
                  <a:cs typeface="Calibri"/>
                </a:rPr>
                <a:t> Save &amp; Name Submission</a:t>
              </a:r>
            </a:p>
          </xdr:txBody>
        </xdr:sp>
        <xdr:clientData fPrintsWithSheet="0"/>
      </xdr:twoCellAnchor>
    </mc:Choice>
    <mc:Fallback/>
  </mc:AlternateContent>
  <xdr:twoCellAnchor>
    <xdr:from>
      <xdr:col>3</xdr:col>
      <xdr:colOff>108857</xdr:colOff>
      <xdr:row>1</xdr:row>
      <xdr:rowOff>163286</xdr:rowOff>
    </xdr:from>
    <xdr:to>
      <xdr:col>3</xdr:col>
      <xdr:colOff>1611086</xdr:colOff>
      <xdr:row>2</xdr:row>
      <xdr:rowOff>174172</xdr:rowOff>
    </xdr:to>
    <xdr:sp macro="" textlink="">
      <xdr:nvSpPr>
        <xdr:cNvPr id="6" name="Arrow: Right 5">
          <a:extLst>
            <a:ext uri="{FF2B5EF4-FFF2-40B4-BE49-F238E27FC236}">
              <a16:creationId xmlns:a16="http://schemas.microsoft.com/office/drawing/2014/main" id="{00000000-0008-0000-0400-000006000000}"/>
            </a:ext>
          </a:extLst>
        </xdr:cNvPr>
        <xdr:cNvSpPr/>
      </xdr:nvSpPr>
      <xdr:spPr>
        <a:xfrm>
          <a:off x="1164771" y="1175657"/>
          <a:ext cx="1502229" cy="435429"/>
        </a:xfrm>
        <a:prstGeom prst="rightArrow">
          <a:avLst/>
        </a:prstGeom>
        <a:solidFill>
          <a:srgbClr val="F8921E"/>
        </a:solidFill>
        <a:ln>
          <a:solidFill>
            <a:srgbClr val="F8921E"/>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ReportedAs" displayName="ReportedAs" ref="A1:A9" totalsRowShown="0" dataDxfId="20">
  <autoFilter ref="A1:A9" xr:uid="{00000000-0009-0000-0100-000004000000}"/>
  <tableColumns count="1">
    <tableColumn id="1" xr3:uid="{00000000-0010-0000-0000-000001000000}" name="Reported As:" dataDxfId="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ORGIDManager" displayName="ORGIDManager" ref="A73:J90" totalsRowShown="0">
  <autoFilter ref="A73:J90" xr:uid="{00000000-0009-0000-0100-000001000000}"/>
  <tableColumns count="10">
    <tableColumn id="1" xr3:uid="{00000000-0010-0000-0100-000001000000}" name="OrgID"/>
    <tableColumn id="2" xr3:uid="{00000000-0010-0000-0100-000002000000}" name="OrgName"/>
    <tableColumn id="3" xr3:uid="{00000000-0010-0000-0100-000003000000}" name="OrgShortName"/>
    <tableColumn id="4" xr3:uid="{00000000-0010-0000-0100-000004000000}" name="iHospital1"/>
    <tableColumn id="5" xr3:uid="{00000000-0010-0000-0100-000005000000}" name="iHospital2"/>
    <tableColumn id="6" xr3:uid="{00000000-0010-0000-0100-000006000000}" name="iPhysOrg1"/>
    <tableColumn id="7" xr3:uid="{00000000-0010-0000-0100-000007000000}" name="iPhysOrg2"/>
    <tableColumn id="8" xr3:uid="{00000000-0010-0000-0100-000008000000}" name="iPhysOrg3"/>
    <tableColumn id="9" xr3:uid="{00000000-0010-0000-0100-000009000000}" name="iPhysOrg4"/>
    <tableColumn id="10" xr3:uid="{00000000-0010-0000-0100-00000A000000}" name="iPhysOrg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HospitalName" displayName="HospitalName" ref="A43:B71" totalsRowShown="0">
  <autoFilter ref="A43:B71" xr:uid="{00000000-0009-0000-0100-000002000000}"/>
  <tableColumns count="2">
    <tableColumn id="1" xr3:uid="{00000000-0010-0000-0200-000001000000}" name="OrgID"/>
    <tableColumn id="2" xr3:uid="{00000000-0010-0000-0200-000002000000}" name="OrgName" dataDxfId="1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POName" displayName="POName" ref="A92:B116" totalsRowShown="0">
  <autoFilter ref="A92:B116" xr:uid="{00000000-0009-0000-0100-000003000000}"/>
  <tableColumns count="2">
    <tableColumn id="1" xr3:uid="{00000000-0010-0000-0300-000001000000}" name="OrgID"/>
    <tableColumn id="2" xr3:uid="{00000000-0010-0000-0300-000002000000}" name="Physician Organzation" dataDxfId="17"/>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8.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5.bin"/><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G129"/>
  <sheetViews>
    <sheetView showGridLines="0" workbookViewId="0">
      <selection activeCell="E5" sqref="E5"/>
    </sheetView>
  </sheetViews>
  <sheetFormatPr defaultColWidth="9.1796875" defaultRowHeight="15.5" x14ac:dyDescent="0.35"/>
  <cols>
    <col min="1" max="1" width="3.1796875" style="1" customWidth="1"/>
    <col min="2" max="2" width="6.81640625" style="1" customWidth="1"/>
    <col min="3" max="3" width="2.81640625" style="1" customWidth="1"/>
    <col min="4" max="4" width="68.81640625" style="1" customWidth="1"/>
    <col min="5" max="5" width="33.453125" style="1" customWidth="1"/>
    <col min="6" max="6" width="74.54296875" style="1" customWidth="1"/>
    <col min="7" max="7" width="16.81640625" style="1" customWidth="1"/>
    <col min="8" max="8" width="5.81640625" style="1" customWidth="1"/>
    <col min="9" max="16384" width="9.1796875" style="1"/>
  </cols>
  <sheetData>
    <row r="1" spans="1:7" ht="80.150000000000006" customHeight="1" x14ac:dyDescent="0.35">
      <c r="A1" s="169" t="s">
        <v>0</v>
      </c>
      <c r="B1" s="169"/>
      <c r="C1" s="169"/>
      <c r="D1" s="169"/>
      <c r="E1" s="169"/>
      <c r="F1" s="169"/>
      <c r="G1" s="41" t="s">
        <v>1</v>
      </c>
    </row>
    <row r="2" spans="1:7" ht="34" customHeight="1" x14ac:dyDescent="0.35">
      <c r="B2" s="164" t="s">
        <v>2</v>
      </c>
      <c r="C2" s="165"/>
      <c r="D2" s="165"/>
      <c r="E2" s="165"/>
      <c r="F2" s="165"/>
      <c r="G2" s="16"/>
    </row>
    <row r="3" spans="1:7" ht="24" customHeight="1" thickBot="1" x14ac:dyDescent="0.4">
      <c r="C3"/>
      <c r="D3" s="166"/>
      <c r="E3" s="166"/>
      <c r="G3"/>
    </row>
    <row r="4" spans="1:7" ht="24" customHeight="1" thickBot="1" x14ac:dyDescent="0.4">
      <c r="B4" s="29">
        <v>1</v>
      </c>
      <c r="C4" s="19"/>
      <c r="D4" s="15" t="s">
        <v>3</v>
      </c>
      <c r="E4" s="84" t="str">
        <f>IF(ISBLANK(iHHS), "",INDEX(HHSList,iHHS,2))</f>
        <v>Select Health System:</v>
      </c>
    </row>
    <row r="5" spans="1:7" ht="24" customHeight="1" thickBot="1" x14ac:dyDescent="0.4">
      <c r="B5" s="29">
        <v>1.1000000000000001</v>
      </c>
      <c r="C5" s="19"/>
      <c r="D5" s="83" t="s">
        <v>4</v>
      </c>
      <c r="E5" s="72" t="str">
        <f>IF(ISBLANK(iHSS), "",INDEX(HHSList,iHSS,1))</f>
        <v xml:space="preserve"> </v>
      </c>
    </row>
    <row r="6" spans="1:7" ht="24" customHeight="1" thickBot="1" x14ac:dyDescent="0.4">
      <c r="B6" s="29">
        <v>2</v>
      </c>
      <c r="C6" s="19"/>
      <c r="D6" s="15" t="s">
        <v>5</v>
      </c>
      <c r="E6" s="108"/>
      <c r="G6" s="85"/>
    </row>
    <row r="7" spans="1:7" ht="24" customHeight="1" thickBot="1" x14ac:dyDescent="0.4">
      <c r="B7" s="29">
        <v>3</v>
      </c>
      <c r="C7" s="19"/>
      <c r="D7" s="15" t="s">
        <v>6</v>
      </c>
      <c r="E7" s="28" t="str">
        <f>IF(ISBLANK(iFiscalYear), "",INDEX(FiscalYearList,iFiscalYear,1))</f>
        <v>Select Year:</v>
      </c>
    </row>
    <row r="8" spans="1:7" ht="24" customHeight="1" thickBot="1" x14ac:dyDescent="0.4">
      <c r="B8" s="29">
        <v>3.1</v>
      </c>
      <c r="C8" s="19"/>
      <c r="D8" s="15" t="s">
        <v>7</v>
      </c>
      <c r="E8" s="28">
        <f>IF(ISBLANK(iReportingPeriod), "",INDEX(ReportingPeriodList,iReportingPeriod,2))</f>
        <v>0</v>
      </c>
    </row>
    <row r="9" spans="1:7" ht="16" thickBot="1" x14ac:dyDescent="0.4">
      <c r="C9"/>
      <c r="D9"/>
      <c r="E9"/>
      <c r="F9"/>
      <c r="G9"/>
    </row>
    <row r="10" spans="1:7" ht="32.25" customHeight="1" thickTop="1" thickBot="1" x14ac:dyDescent="0.4">
      <c r="B10" s="18">
        <v>4</v>
      </c>
      <c r="C10" s="20"/>
      <c r="D10" s="11" t="s">
        <v>8</v>
      </c>
      <c r="E10" s="10"/>
      <c r="F10" s="167" t="s">
        <v>9</v>
      </c>
      <c r="G10" s="168"/>
    </row>
    <row r="11" spans="1:7" ht="20.149999999999999" customHeight="1" x14ac:dyDescent="0.35">
      <c r="B11" s="21">
        <v>4.0999999999999996</v>
      </c>
      <c r="C11" s="22"/>
      <c r="D11" s="5" t="s">
        <v>10</v>
      </c>
      <c r="E11" s="5"/>
      <c r="F11" s="162"/>
      <c r="G11" s="163"/>
    </row>
    <row r="12" spans="1:7" ht="20.149999999999999" customHeight="1" x14ac:dyDescent="0.35">
      <c r="B12" s="23">
        <v>5</v>
      </c>
      <c r="C12" s="24"/>
      <c r="D12" s="6" t="s">
        <v>11</v>
      </c>
      <c r="E12" s="6"/>
      <c r="F12" s="157"/>
      <c r="G12" s="158"/>
    </row>
    <row r="13" spans="1:7" ht="20.149999999999999" customHeight="1" x14ac:dyDescent="0.35">
      <c r="B13" s="23">
        <v>6</v>
      </c>
      <c r="C13" s="24"/>
      <c r="D13" s="6" t="s">
        <v>12</v>
      </c>
      <c r="E13" s="75"/>
      <c r="F13" s="145"/>
      <c r="G13" s="146"/>
    </row>
    <row r="14" spans="1:7" ht="20.149999999999999" customHeight="1" x14ac:dyDescent="0.35">
      <c r="B14" s="23">
        <v>7</v>
      </c>
      <c r="C14" s="24"/>
      <c r="D14" s="6" t="s">
        <v>13</v>
      </c>
      <c r="E14" s="75"/>
      <c r="F14" s="145"/>
      <c r="G14" s="146"/>
    </row>
    <row r="15" spans="1:7" ht="20.149999999999999" customHeight="1" x14ac:dyDescent="0.35">
      <c r="B15" s="23">
        <v>8</v>
      </c>
      <c r="C15" s="24"/>
      <c r="D15" s="6" t="s">
        <v>14</v>
      </c>
      <c r="E15" s="75"/>
      <c r="F15" s="145"/>
      <c r="G15" s="146"/>
    </row>
    <row r="16" spans="1:7" ht="25" customHeight="1" x14ac:dyDescent="0.35">
      <c r="B16" s="23">
        <v>9</v>
      </c>
      <c r="C16" s="24"/>
      <c r="D16" s="6" t="s">
        <v>15</v>
      </c>
      <c r="E16" s="6"/>
      <c r="F16" s="157"/>
      <c r="G16" s="158"/>
    </row>
    <row r="17" spans="2:7" ht="20.149999999999999" customHeight="1" x14ac:dyDescent="0.35">
      <c r="B17" s="23">
        <v>10</v>
      </c>
      <c r="C17" s="24"/>
      <c r="D17" s="6" t="s">
        <v>16</v>
      </c>
      <c r="E17" s="75"/>
      <c r="F17" s="145"/>
      <c r="G17" s="146"/>
    </row>
    <row r="18" spans="2:7" ht="20.149999999999999" customHeight="1" x14ac:dyDescent="0.35">
      <c r="B18" s="23">
        <v>11</v>
      </c>
      <c r="C18" s="24"/>
      <c r="D18" s="6" t="s">
        <v>17</v>
      </c>
      <c r="E18" s="75"/>
      <c r="F18" s="145"/>
      <c r="G18" s="146"/>
    </row>
    <row r="19" spans="2:7" ht="20.149999999999999" customHeight="1" x14ac:dyDescent="0.35">
      <c r="B19" s="23">
        <v>12</v>
      </c>
      <c r="C19" s="24"/>
      <c r="D19" s="6" t="s">
        <v>18</v>
      </c>
      <c r="E19" s="75"/>
      <c r="F19" s="145"/>
      <c r="G19" s="146"/>
    </row>
    <row r="20" spans="2:7" ht="20.149999999999999" customHeight="1" x14ac:dyDescent="0.35">
      <c r="B20" s="23">
        <v>12.1</v>
      </c>
      <c r="C20" s="24"/>
      <c r="D20" s="6" t="s">
        <v>19</v>
      </c>
      <c r="E20" s="75"/>
      <c r="F20" s="145"/>
      <c r="G20" s="146"/>
    </row>
    <row r="21" spans="2:7" ht="20.149999999999999" customHeight="1" x14ac:dyDescent="0.35">
      <c r="B21" s="23">
        <v>16</v>
      </c>
      <c r="C21" s="24"/>
      <c r="D21" s="6" t="s">
        <v>20</v>
      </c>
      <c r="E21" s="7">
        <f>SUM(E13:E15)+SUM(E17:E20)</f>
        <v>0</v>
      </c>
      <c r="F21" s="157"/>
      <c r="G21" s="158"/>
    </row>
    <row r="22" spans="2:7" ht="25" customHeight="1" x14ac:dyDescent="0.35">
      <c r="B22" s="23">
        <v>17</v>
      </c>
      <c r="C22" s="24"/>
      <c r="D22" s="6" t="s">
        <v>21</v>
      </c>
      <c r="E22" s="6"/>
      <c r="F22" s="157"/>
      <c r="G22" s="158"/>
    </row>
    <row r="23" spans="2:7" ht="20.149999999999999" customHeight="1" x14ac:dyDescent="0.35">
      <c r="B23" s="23">
        <v>18</v>
      </c>
      <c r="C23" s="24"/>
      <c r="D23" s="6" t="s">
        <v>22</v>
      </c>
      <c r="E23" s="75"/>
      <c r="F23" s="145"/>
      <c r="G23" s="146"/>
    </row>
    <row r="24" spans="2:7" ht="20.149999999999999" customHeight="1" x14ac:dyDescent="0.35">
      <c r="B24" s="23">
        <v>19</v>
      </c>
      <c r="C24" s="24"/>
      <c r="D24" s="6" t="s">
        <v>23</v>
      </c>
      <c r="E24" s="75"/>
      <c r="F24" s="145"/>
      <c r="G24" s="146"/>
    </row>
    <row r="25" spans="2:7" ht="20.149999999999999" customHeight="1" x14ac:dyDescent="0.35">
      <c r="B25" s="23">
        <v>19.100000000000001</v>
      </c>
      <c r="C25" s="24"/>
      <c r="D25" s="6" t="s">
        <v>24</v>
      </c>
      <c r="E25" s="75"/>
      <c r="F25" s="145"/>
      <c r="G25" s="146"/>
    </row>
    <row r="26" spans="2:7" ht="20.149999999999999" customHeight="1" x14ac:dyDescent="0.35">
      <c r="B26" s="23">
        <v>22</v>
      </c>
      <c r="C26" s="24"/>
      <c r="D26" s="6" t="s">
        <v>25</v>
      </c>
      <c r="E26" s="75"/>
      <c r="F26" s="145"/>
      <c r="G26" s="146"/>
    </row>
    <row r="27" spans="2:7" ht="20.149999999999999" customHeight="1" x14ac:dyDescent="0.35">
      <c r="B27" s="23">
        <v>25</v>
      </c>
      <c r="C27" s="24"/>
      <c r="D27" s="6" t="s">
        <v>26</v>
      </c>
      <c r="E27" s="75"/>
      <c r="F27" s="145"/>
      <c r="G27" s="146"/>
    </row>
    <row r="28" spans="2:7" ht="20.149999999999999" customHeight="1" x14ac:dyDescent="0.35">
      <c r="B28" s="23">
        <v>26</v>
      </c>
      <c r="C28" s="24"/>
      <c r="D28" s="6" t="s">
        <v>27</v>
      </c>
      <c r="E28" s="75"/>
      <c r="F28" s="145"/>
      <c r="G28" s="146"/>
    </row>
    <row r="29" spans="2:7" ht="20.149999999999999" customHeight="1" x14ac:dyDescent="0.35">
      <c r="B29" s="23">
        <v>27</v>
      </c>
      <c r="C29" s="24"/>
      <c r="D29" s="6" t="s">
        <v>28</v>
      </c>
      <c r="E29" s="7">
        <f>E27-E28</f>
        <v>0</v>
      </c>
      <c r="F29" s="157"/>
      <c r="G29" s="158"/>
    </row>
    <row r="30" spans="2:7" ht="20.149999999999999" customHeight="1" x14ac:dyDescent="0.35">
      <c r="B30" s="23">
        <v>27.1</v>
      </c>
      <c r="C30" s="24"/>
      <c r="D30" s="6" t="s">
        <v>29</v>
      </c>
      <c r="E30" s="75"/>
      <c r="F30" s="145"/>
      <c r="G30" s="146"/>
    </row>
    <row r="31" spans="2:7" ht="20.149999999999999" customHeight="1" x14ac:dyDescent="0.35">
      <c r="B31" s="23">
        <v>28</v>
      </c>
      <c r="C31" s="24"/>
      <c r="D31" s="6" t="s">
        <v>30</v>
      </c>
      <c r="E31" s="7">
        <f>SUM(E23:E26)+E29+E30</f>
        <v>0</v>
      </c>
      <c r="F31" s="157"/>
      <c r="G31" s="158"/>
    </row>
    <row r="32" spans="2:7" ht="20.149999999999999" customHeight="1" thickBot="1" x14ac:dyDescent="0.4">
      <c r="B32" s="25">
        <v>29</v>
      </c>
      <c r="C32" s="26"/>
      <c r="D32" s="14" t="s">
        <v>31</v>
      </c>
      <c r="E32" s="8">
        <f>E21+E31</f>
        <v>0</v>
      </c>
      <c r="F32" s="154"/>
      <c r="G32" s="155"/>
    </row>
    <row r="33" spans="2:7" ht="20.149999999999999" customHeight="1" thickBot="1" x14ac:dyDescent="0.4">
      <c r="C33"/>
      <c r="D33" s="13"/>
      <c r="E33"/>
      <c r="F33" s="149"/>
      <c r="G33" s="149"/>
    </row>
    <row r="34" spans="2:7" ht="20.149999999999999" customHeight="1" x14ac:dyDescent="0.35">
      <c r="B34" s="21">
        <v>30</v>
      </c>
      <c r="C34" s="22"/>
      <c r="D34" s="5" t="s">
        <v>32</v>
      </c>
      <c r="E34" s="5"/>
      <c r="F34" s="150"/>
      <c r="G34" s="151"/>
    </row>
    <row r="35" spans="2:7" ht="20.149999999999999" customHeight="1" x14ac:dyDescent="0.35">
      <c r="B35" s="23">
        <v>31</v>
      </c>
      <c r="C35" s="24"/>
      <c r="D35" s="6" t="s">
        <v>33</v>
      </c>
      <c r="E35" s="6"/>
      <c r="F35" s="157"/>
      <c r="G35" s="158"/>
    </row>
    <row r="36" spans="2:7" ht="20.149999999999999" customHeight="1" x14ac:dyDescent="0.35">
      <c r="B36" s="23">
        <v>32</v>
      </c>
      <c r="C36" s="24"/>
      <c r="D36" s="6" t="s">
        <v>34</v>
      </c>
      <c r="E36" s="75"/>
      <c r="F36" s="145"/>
      <c r="G36" s="146"/>
    </row>
    <row r="37" spans="2:7" ht="20.149999999999999" customHeight="1" x14ac:dyDescent="0.35">
      <c r="B37" s="23">
        <v>34</v>
      </c>
      <c r="C37" s="24"/>
      <c r="D37" s="6" t="s">
        <v>35</v>
      </c>
      <c r="E37" s="75"/>
      <c r="F37" s="145"/>
      <c r="G37" s="146"/>
    </row>
    <row r="38" spans="2:7" ht="20.149999999999999" customHeight="1" x14ac:dyDescent="0.35">
      <c r="B38" s="23">
        <v>35</v>
      </c>
      <c r="C38" s="24"/>
      <c r="D38" s="6" t="s">
        <v>36</v>
      </c>
      <c r="E38" s="75"/>
      <c r="F38" s="145"/>
      <c r="G38" s="146"/>
    </row>
    <row r="39" spans="2:7" ht="20.149999999999999" customHeight="1" x14ac:dyDescent="0.35">
      <c r="B39" s="23">
        <v>36</v>
      </c>
      <c r="C39" s="24"/>
      <c r="D39" s="6" t="s">
        <v>37</v>
      </c>
      <c r="E39" s="75"/>
      <c r="F39" s="145"/>
      <c r="G39" s="146"/>
    </row>
    <row r="40" spans="2:7" ht="20.149999999999999" customHeight="1" x14ac:dyDescent="0.35">
      <c r="B40" s="23">
        <v>37</v>
      </c>
      <c r="C40" s="24"/>
      <c r="D40" s="6" t="s">
        <v>38</v>
      </c>
      <c r="E40" s="7">
        <f>SUM(E36:E39)</f>
        <v>0</v>
      </c>
      <c r="F40" s="157"/>
      <c r="G40" s="158"/>
    </row>
    <row r="41" spans="2:7" ht="25" customHeight="1" x14ac:dyDescent="0.35">
      <c r="B41" s="23">
        <v>38</v>
      </c>
      <c r="C41" s="24"/>
      <c r="D41" s="6" t="s">
        <v>39</v>
      </c>
      <c r="E41" s="6"/>
      <c r="F41" s="157"/>
      <c r="G41" s="158"/>
    </row>
    <row r="42" spans="2:7" ht="20.149999999999999" customHeight="1" x14ac:dyDescent="0.35">
      <c r="B42" s="23">
        <v>39</v>
      </c>
      <c r="C42" s="24"/>
      <c r="D42" s="6" t="s">
        <v>40</v>
      </c>
      <c r="E42" s="75"/>
      <c r="F42" s="145"/>
      <c r="G42" s="146"/>
    </row>
    <row r="43" spans="2:7" ht="20.149999999999999" customHeight="1" x14ac:dyDescent="0.35">
      <c r="B43" s="23">
        <v>42</v>
      </c>
      <c r="C43" s="24"/>
      <c r="D43" s="6" t="s">
        <v>41</v>
      </c>
      <c r="E43" s="75"/>
      <c r="F43" s="145"/>
      <c r="G43" s="146"/>
    </row>
    <row r="44" spans="2:7" ht="20.149999999999999" customHeight="1" x14ac:dyDescent="0.35">
      <c r="B44" s="23">
        <v>44</v>
      </c>
      <c r="C44" s="24"/>
      <c r="D44" s="6" t="s">
        <v>42</v>
      </c>
      <c r="E44" s="75"/>
      <c r="F44" s="145"/>
      <c r="G44" s="146"/>
    </row>
    <row r="45" spans="2:7" ht="20.149999999999999" customHeight="1" x14ac:dyDescent="0.35">
      <c r="B45" s="23">
        <v>45</v>
      </c>
      <c r="C45" s="24"/>
      <c r="D45" s="6" t="s">
        <v>43</v>
      </c>
      <c r="E45" s="7">
        <f>SUM(E42:E44)</f>
        <v>0</v>
      </c>
      <c r="F45" s="157"/>
      <c r="G45" s="158"/>
    </row>
    <row r="46" spans="2:7" ht="20.149999999999999" customHeight="1" x14ac:dyDescent="0.35">
      <c r="B46" s="23">
        <v>46</v>
      </c>
      <c r="C46" s="24"/>
      <c r="D46" s="6" t="s">
        <v>44</v>
      </c>
      <c r="E46" s="7">
        <f>E40+E45</f>
        <v>0</v>
      </c>
      <c r="F46" s="157"/>
      <c r="G46" s="158"/>
    </row>
    <row r="47" spans="2:7" ht="25" customHeight="1" x14ac:dyDescent="0.35">
      <c r="B47" s="23">
        <v>47</v>
      </c>
      <c r="C47" s="24"/>
      <c r="D47" s="6" t="s">
        <v>45</v>
      </c>
      <c r="E47" s="6"/>
      <c r="F47" s="157"/>
      <c r="G47" s="158"/>
    </row>
    <row r="48" spans="2:7" ht="20.149999999999999" customHeight="1" x14ac:dyDescent="0.35">
      <c r="B48" s="23">
        <v>48</v>
      </c>
      <c r="C48" s="24"/>
      <c r="D48" s="6" t="s">
        <v>46</v>
      </c>
      <c r="E48" s="75"/>
      <c r="F48" s="145"/>
      <c r="G48" s="146"/>
    </row>
    <row r="49" spans="2:7" ht="20.149999999999999" customHeight="1" x14ac:dyDescent="0.35">
      <c r="B49" s="23">
        <v>49</v>
      </c>
      <c r="C49" s="24"/>
      <c r="D49" s="6" t="s">
        <v>47</v>
      </c>
      <c r="E49" s="75"/>
      <c r="F49" s="145"/>
      <c r="G49" s="146"/>
    </row>
    <row r="50" spans="2:7" ht="20.149999999999999" customHeight="1" x14ac:dyDescent="0.35">
      <c r="B50" s="23">
        <v>50</v>
      </c>
      <c r="C50" s="24"/>
      <c r="D50" s="6" t="s">
        <v>48</v>
      </c>
      <c r="E50" s="75"/>
      <c r="F50" s="145"/>
      <c r="G50" s="146"/>
    </row>
    <row r="51" spans="2:7" ht="20.149999999999999" customHeight="1" x14ac:dyDescent="0.35">
      <c r="B51" s="23">
        <v>51</v>
      </c>
      <c r="C51" s="24"/>
      <c r="D51" s="6" t="s">
        <v>49</v>
      </c>
      <c r="E51" s="7">
        <f>SUM(E48:E50)</f>
        <v>0</v>
      </c>
      <c r="F51" s="157"/>
      <c r="G51" s="158"/>
    </row>
    <row r="52" spans="2:7" ht="20.149999999999999" customHeight="1" thickBot="1" x14ac:dyDescent="0.4">
      <c r="B52" s="25">
        <v>52</v>
      </c>
      <c r="C52" s="26"/>
      <c r="D52" s="14" t="s">
        <v>50</v>
      </c>
      <c r="E52" s="8">
        <f>E46+E51</f>
        <v>0</v>
      </c>
      <c r="F52" s="154"/>
      <c r="G52" s="155"/>
    </row>
    <row r="53" spans="2:7" ht="40" customHeight="1" thickBot="1" x14ac:dyDescent="0.4">
      <c r="C53"/>
      <c r="D53" s="13"/>
      <c r="E53"/>
      <c r="F53" s="149"/>
      <c r="G53" s="149"/>
    </row>
    <row r="54" spans="2:7" ht="32.25" customHeight="1" thickBot="1" x14ac:dyDescent="0.4">
      <c r="B54" s="18">
        <v>53</v>
      </c>
      <c r="C54" s="20"/>
      <c r="D54" s="12" t="s">
        <v>51</v>
      </c>
      <c r="E54" s="10"/>
      <c r="F54" s="160" t="s">
        <v>9</v>
      </c>
      <c r="G54" s="161"/>
    </row>
    <row r="55" spans="2:7" ht="20.149999999999999" customHeight="1" x14ac:dyDescent="0.35">
      <c r="B55" s="21">
        <v>54</v>
      </c>
      <c r="C55" s="22"/>
      <c r="D55" s="5" t="s">
        <v>52</v>
      </c>
      <c r="E55" s="5"/>
      <c r="F55" s="150"/>
      <c r="G55" s="151"/>
    </row>
    <row r="56" spans="2:7" ht="20.149999999999999" customHeight="1" x14ac:dyDescent="0.35">
      <c r="B56" s="23">
        <v>55</v>
      </c>
      <c r="C56" s="24"/>
      <c r="D56" s="6" t="s">
        <v>53</v>
      </c>
      <c r="E56" s="75"/>
      <c r="F56" s="145"/>
      <c r="G56" s="146"/>
    </row>
    <row r="57" spans="2:7" ht="20.149999999999999" customHeight="1" x14ac:dyDescent="0.35">
      <c r="B57" s="23">
        <v>55.1</v>
      </c>
      <c r="C57" s="24"/>
      <c r="D57" s="6" t="s">
        <v>54</v>
      </c>
      <c r="E57" s="75"/>
      <c r="F57" s="145"/>
      <c r="G57" s="146"/>
    </row>
    <row r="58" spans="2:7" ht="20.149999999999999" customHeight="1" x14ac:dyDescent="0.35">
      <c r="B58" s="23">
        <v>57</v>
      </c>
      <c r="C58" s="24"/>
      <c r="D58" s="6" t="s">
        <v>55</v>
      </c>
      <c r="E58" s="75"/>
      <c r="F58" s="145"/>
      <c r="G58" s="146"/>
    </row>
    <row r="59" spans="2:7" ht="20.149999999999999" customHeight="1" x14ac:dyDescent="0.35">
      <c r="B59" s="23">
        <v>57.01</v>
      </c>
      <c r="C59" s="24"/>
      <c r="D59" s="6" t="s">
        <v>56</v>
      </c>
      <c r="E59" s="75"/>
      <c r="F59" s="119"/>
      <c r="G59" s="120"/>
    </row>
    <row r="60" spans="2:7" ht="20.149999999999999" customHeight="1" x14ac:dyDescent="0.35">
      <c r="B60" s="23">
        <v>57.02</v>
      </c>
      <c r="C60" s="24"/>
      <c r="D60" s="6" t="s">
        <v>57</v>
      </c>
      <c r="E60" s="75"/>
      <c r="F60" s="119"/>
      <c r="G60" s="120"/>
    </row>
    <row r="61" spans="2:7" ht="20.149999999999999" customHeight="1" x14ac:dyDescent="0.35">
      <c r="B61" s="23">
        <v>57.1</v>
      </c>
      <c r="C61" s="24"/>
      <c r="D61" s="6" t="s">
        <v>58</v>
      </c>
      <c r="E61" s="75"/>
      <c r="F61" s="145"/>
      <c r="G61" s="146"/>
    </row>
    <row r="62" spans="2:7" ht="20.149999999999999" customHeight="1" x14ac:dyDescent="0.35">
      <c r="B62" s="23">
        <v>57.2</v>
      </c>
      <c r="C62" s="24"/>
      <c r="D62" s="6" t="s">
        <v>59</v>
      </c>
      <c r="E62" s="7">
        <f>SUM(E56:E61)</f>
        <v>0</v>
      </c>
      <c r="F62" s="157"/>
      <c r="G62" s="158"/>
    </row>
    <row r="63" spans="2:7" ht="25" customHeight="1" x14ac:dyDescent="0.35">
      <c r="B63" s="23">
        <v>57.3</v>
      </c>
      <c r="C63" s="24"/>
      <c r="D63" s="6" t="s">
        <v>60</v>
      </c>
      <c r="E63" s="6"/>
      <c r="F63" s="157"/>
      <c r="G63" s="158"/>
    </row>
    <row r="64" spans="2:7" ht="20.149999999999999" customHeight="1" x14ac:dyDescent="0.35">
      <c r="B64" s="23">
        <v>58</v>
      </c>
      <c r="C64" s="24"/>
      <c r="D64" s="6" t="s">
        <v>61</v>
      </c>
      <c r="E64" s="75"/>
      <c r="F64" s="145"/>
      <c r="G64" s="146"/>
    </row>
    <row r="65" spans="2:7" ht="20.149999999999999" customHeight="1" x14ac:dyDescent="0.35">
      <c r="B65" s="23">
        <v>58.1</v>
      </c>
      <c r="C65" s="24"/>
      <c r="D65" s="6" t="s">
        <v>62</v>
      </c>
      <c r="E65" s="75"/>
      <c r="F65" s="145"/>
      <c r="G65" s="146"/>
    </row>
    <row r="66" spans="2:7" ht="20.149999999999999" customHeight="1" x14ac:dyDescent="0.35">
      <c r="B66" s="23">
        <v>58.2</v>
      </c>
      <c r="C66" s="24"/>
      <c r="D66" s="6" t="s">
        <v>63</v>
      </c>
      <c r="E66" s="75"/>
      <c r="F66" s="145"/>
      <c r="G66" s="146"/>
    </row>
    <row r="67" spans="2:7" ht="20.149999999999999" customHeight="1" x14ac:dyDescent="0.35">
      <c r="B67" s="23">
        <v>59</v>
      </c>
      <c r="C67" s="24"/>
      <c r="D67" s="6" t="s">
        <v>64</v>
      </c>
      <c r="E67" s="75"/>
      <c r="F67" s="145"/>
      <c r="G67" s="146"/>
    </row>
    <row r="68" spans="2:7" ht="20.149999999999999" customHeight="1" x14ac:dyDescent="0.35">
      <c r="B68" s="23">
        <v>59.1</v>
      </c>
      <c r="C68" s="24"/>
      <c r="D68" s="6" t="s">
        <v>65</v>
      </c>
      <c r="E68" s="75"/>
      <c r="F68" s="145"/>
      <c r="G68" s="146"/>
    </row>
    <row r="69" spans="2:7" ht="20.149999999999999" customHeight="1" x14ac:dyDescent="0.35">
      <c r="B69" s="23">
        <v>64.099999999999994</v>
      </c>
      <c r="C69" s="24"/>
      <c r="D69" s="6" t="s">
        <v>66</v>
      </c>
      <c r="E69" s="7">
        <f>SUM(E64:E68)</f>
        <v>0</v>
      </c>
      <c r="F69" s="157"/>
      <c r="G69" s="158"/>
    </row>
    <row r="70" spans="2:7" ht="20.149999999999999" customHeight="1" x14ac:dyDescent="0.35">
      <c r="B70" s="23">
        <v>65</v>
      </c>
      <c r="C70" s="24"/>
      <c r="D70" s="6" t="s">
        <v>67</v>
      </c>
      <c r="E70" s="7">
        <f>E62+E69</f>
        <v>0</v>
      </c>
      <c r="F70" s="157"/>
      <c r="G70" s="158"/>
    </row>
    <row r="71" spans="2:7" ht="25" customHeight="1" x14ac:dyDescent="0.35">
      <c r="B71" s="23">
        <v>66</v>
      </c>
      <c r="C71" s="24"/>
      <c r="D71" s="6" t="s">
        <v>68</v>
      </c>
      <c r="E71" s="6"/>
      <c r="F71" s="157"/>
      <c r="G71" s="158"/>
    </row>
    <row r="72" spans="2:7" ht="20.149999999999999" customHeight="1" x14ac:dyDescent="0.35">
      <c r="B72" s="23">
        <v>66.099999999999994</v>
      </c>
      <c r="C72" s="24"/>
      <c r="D72" s="6" t="s">
        <v>69</v>
      </c>
      <c r="E72" s="75"/>
      <c r="F72" s="145"/>
      <c r="G72" s="146"/>
    </row>
    <row r="73" spans="2:7" ht="20.149999999999999" customHeight="1" x14ac:dyDescent="0.35">
      <c r="B73" s="23">
        <v>66.2</v>
      </c>
      <c r="C73" s="24"/>
      <c r="D73" s="6" t="s">
        <v>70</v>
      </c>
      <c r="E73" s="75"/>
      <c r="F73" s="145"/>
      <c r="G73" s="146"/>
    </row>
    <row r="74" spans="2:7" ht="20.149999999999999" customHeight="1" x14ac:dyDescent="0.35">
      <c r="B74" s="23">
        <v>68</v>
      </c>
      <c r="C74" s="24"/>
      <c r="D74" s="6" t="s">
        <v>71</v>
      </c>
      <c r="E74" s="75"/>
      <c r="F74" s="145"/>
      <c r="G74" s="146"/>
    </row>
    <row r="75" spans="2:7" ht="20.149999999999999" customHeight="1" x14ac:dyDescent="0.35">
      <c r="B75" s="23">
        <v>69</v>
      </c>
      <c r="C75" s="24"/>
      <c r="D75" s="6" t="s">
        <v>72</v>
      </c>
      <c r="E75" s="75"/>
      <c r="F75" s="145"/>
      <c r="G75" s="146"/>
    </row>
    <row r="76" spans="2:7" ht="20.149999999999999" customHeight="1" x14ac:dyDescent="0.35">
      <c r="B76" s="23">
        <v>70</v>
      </c>
      <c r="C76" s="24"/>
      <c r="D76" s="6" t="s">
        <v>73</v>
      </c>
      <c r="E76" s="75"/>
      <c r="F76" s="145"/>
      <c r="G76" s="146"/>
    </row>
    <row r="77" spans="2:7" ht="20.149999999999999" customHeight="1" x14ac:dyDescent="0.35">
      <c r="B77" s="23">
        <v>71</v>
      </c>
      <c r="C77" s="24"/>
      <c r="D77" s="6" t="s">
        <v>74</v>
      </c>
      <c r="E77" s="75"/>
      <c r="F77" s="145"/>
      <c r="G77" s="146"/>
    </row>
    <row r="78" spans="2:7" ht="20.149999999999999" customHeight="1" x14ac:dyDescent="0.35">
      <c r="B78" s="23">
        <v>72</v>
      </c>
      <c r="C78" s="24"/>
      <c r="D78" s="6" t="s">
        <v>75</v>
      </c>
      <c r="E78" s="75"/>
      <c r="F78" s="145"/>
      <c r="G78" s="146"/>
    </row>
    <row r="79" spans="2:7" ht="20.149999999999999" customHeight="1" x14ac:dyDescent="0.35">
      <c r="B79" s="23">
        <v>73</v>
      </c>
      <c r="C79" s="24"/>
      <c r="D79" s="6" t="s">
        <v>76</v>
      </c>
      <c r="E79" s="7">
        <f>SUM(E72:E78)</f>
        <v>0</v>
      </c>
      <c r="F79" s="157"/>
      <c r="G79" s="158"/>
    </row>
    <row r="80" spans="2:7" ht="20.149999999999999" customHeight="1" x14ac:dyDescent="0.35">
      <c r="B80" s="23">
        <v>74</v>
      </c>
      <c r="C80" s="24"/>
      <c r="D80" s="6" t="s">
        <v>77</v>
      </c>
      <c r="E80" s="7">
        <f>E70-E79</f>
        <v>0</v>
      </c>
      <c r="F80" s="157"/>
      <c r="G80" s="158"/>
    </row>
    <row r="81" spans="2:7" ht="25" customHeight="1" x14ac:dyDescent="0.35">
      <c r="B81" s="23">
        <v>74.099999999999994</v>
      </c>
      <c r="C81" s="24"/>
      <c r="D81" s="6" t="s">
        <v>78</v>
      </c>
      <c r="E81" s="6"/>
      <c r="F81" s="157"/>
      <c r="G81" s="158"/>
    </row>
    <row r="82" spans="2:7" ht="20.149999999999999" customHeight="1" x14ac:dyDescent="0.35">
      <c r="B82" s="23">
        <v>78</v>
      </c>
      <c r="C82" s="24"/>
      <c r="D82" s="6" t="s">
        <v>79</v>
      </c>
      <c r="E82" s="75"/>
      <c r="F82" s="145"/>
      <c r="G82" s="146"/>
    </row>
    <row r="83" spans="2:7" ht="20.149999999999999" customHeight="1" x14ac:dyDescent="0.35">
      <c r="B83" s="23">
        <v>78.099999999999994</v>
      </c>
      <c r="C83" s="24"/>
      <c r="D83" s="6" t="s">
        <v>80</v>
      </c>
      <c r="E83" s="75"/>
      <c r="F83" s="145"/>
      <c r="G83" s="146"/>
    </row>
    <row r="84" spans="2:7" ht="20.149999999999999" customHeight="1" x14ac:dyDescent="0.35">
      <c r="B84" s="23">
        <v>79</v>
      </c>
      <c r="C84" s="24"/>
      <c r="D84" s="6" t="s">
        <v>81</v>
      </c>
      <c r="E84" s="7">
        <f>E80+E82+E83</f>
        <v>0</v>
      </c>
      <c r="F84" s="159"/>
      <c r="G84" s="158"/>
    </row>
    <row r="85" spans="2:7" ht="20.149999999999999" customHeight="1" x14ac:dyDescent="0.35">
      <c r="B85" s="23">
        <v>80</v>
      </c>
      <c r="C85" s="24"/>
      <c r="D85" s="6" t="s">
        <v>82</v>
      </c>
      <c r="E85" s="75"/>
      <c r="F85" s="145"/>
      <c r="G85" s="146"/>
    </row>
    <row r="86" spans="2:7" ht="20.149999999999999" customHeight="1" x14ac:dyDescent="0.35">
      <c r="B86" s="23">
        <v>81</v>
      </c>
      <c r="C86" s="24"/>
      <c r="D86" s="6" t="s">
        <v>83</v>
      </c>
      <c r="E86" s="75"/>
      <c r="F86" s="145"/>
      <c r="G86" s="146"/>
    </row>
    <row r="87" spans="2:7" ht="20.149999999999999" customHeight="1" thickBot="1" x14ac:dyDescent="0.4">
      <c r="B87" s="25">
        <v>82</v>
      </c>
      <c r="C87" s="26"/>
      <c r="D87" s="14" t="s">
        <v>84</v>
      </c>
      <c r="E87" s="8">
        <f>SUM(E84:E86)</f>
        <v>0</v>
      </c>
      <c r="F87" s="154"/>
      <c r="G87" s="155"/>
    </row>
    <row r="88" spans="2:7" ht="40" hidden="1" customHeight="1" thickBot="1" x14ac:dyDescent="0.4">
      <c r="C88"/>
      <c r="D88" s="13"/>
      <c r="E88"/>
      <c r="F88" s="149"/>
      <c r="G88" s="149"/>
    </row>
    <row r="89" spans="2:7" ht="32.25" hidden="1" customHeight="1" thickTop="1" thickBot="1" x14ac:dyDescent="0.4">
      <c r="B89" s="35">
        <v>106</v>
      </c>
      <c r="C89" s="35"/>
      <c r="D89" s="36" t="s">
        <v>85</v>
      </c>
      <c r="E89" s="37" t="s">
        <v>86</v>
      </c>
      <c r="F89" s="156" t="s">
        <v>87</v>
      </c>
      <c r="G89" s="156"/>
    </row>
    <row r="90" spans="2:7" ht="20.149999999999999" hidden="1" customHeight="1" thickTop="1" thickBot="1" x14ac:dyDescent="0.4">
      <c r="B90" s="35">
        <v>107</v>
      </c>
      <c r="C90" s="35"/>
      <c r="D90" s="36" t="s">
        <v>88</v>
      </c>
      <c r="E90" s="38"/>
      <c r="F90" s="153"/>
      <c r="G90" s="153"/>
    </row>
    <row r="91" spans="2:7" ht="20.149999999999999" hidden="1" customHeight="1" thickTop="1" thickBot="1" x14ac:dyDescent="0.4">
      <c r="B91" s="35">
        <v>108</v>
      </c>
      <c r="C91" s="35"/>
      <c r="D91" s="36" t="s">
        <v>89</v>
      </c>
      <c r="E91" s="39"/>
      <c r="F91" s="152"/>
      <c r="G91" s="152"/>
    </row>
    <row r="92" spans="2:7" ht="20.149999999999999" hidden="1" customHeight="1" thickTop="1" thickBot="1" x14ac:dyDescent="0.4">
      <c r="B92" s="35">
        <v>109</v>
      </c>
      <c r="C92" s="35"/>
      <c r="D92" s="36" t="s">
        <v>90</v>
      </c>
      <c r="E92" s="39"/>
      <c r="F92" s="152"/>
      <c r="G92" s="152"/>
    </row>
    <row r="93" spans="2:7" ht="20.149999999999999" hidden="1" customHeight="1" thickTop="1" thickBot="1" x14ac:dyDescent="0.4">
      <c r="B93" s="35">
        <v>114</v>
      </c>
      <c r="C93" s="35"/>
      <c r="D93" s="36" t="s">
        <v>91</v>
      </c>
      <c r="E93" s="39"/>
      <c r="F93" s="152"/>
      <c r="G93" s="152"/>
    </row>
    <row r="94" spans="2:7" ht="20.149999999999999" hidden="1" customHeight="1" thickTop="1" thickBot="1" x14ac:dyDescent="0.4">
      <c r="B94" s="35">
        <v>114.1</v>
      </c>
      <c r="C94" s="35"/>
      <c r="D94" s="36" t="s">
        <v>92</v>
      </c>
      <c r="E94" s="39"/>
      <c r="F94" s="152"/>
      <c r="G94" s="152"/>
    </row>
    <row r="95" spans="2:7" ht="20.149999999999999" hidden="1" customHeight="1" thickTop="1" thickBot="1" x14ac:dyDescent="0.4">
      <c r="B95" s="35">
        <v>139</v>
      </c>
      <c r="C95" s="35"/>
      <c r="D95" s="36" t="s">
        <v>93</v>
      </c>
      <c r="E95" s="40">
        <f>SUM(E91:E94)</f>
        <v>0</v>
      </c>
      <c r="F95" s="153"/>
      <c r="G95" s="153"/>
    </row>
    <row r="96" spans="2:7" ht="25" hidden="1" customHeight="1" thickTop="1" thickBot="1" x14ac:dyDescent="0.4">
      <c r="B96" s="35">
        <v>140</v>
      </c>
      <c r="C96" s="35"/>
      <c r="D96" s="36" t="s">
        <v>94</v>
      </c>
      <c r="E96" s="38"/>
      <c r="F96" s="153"/>
      <c r="G96" s="153"/>
    </row>
    <row r="97" spans="2:7" ht="20.149999999999999" hidden="1" customHeight="1" thickTop="1" thickBot="1" x14ac:dyDescent="0.4">
      <c r="B97" s="35">
        <v>146</v>
      </c>
      <c r="C97" s="35"/>
      <c r="D97" s="36" t="s">
        <v>95</v>
      </c>
      <c r="E97" s="39"/>
      <c r="F97" s="152"/>
      <c r="G97" s="152"/>
    </row>
    <row r="98" spans="2:7" ht="20.149999999999999" hidden="1" customHeight="1" thickTop="1" thickBot="1" x14ac:dyDescent="0.4">
      <c r="B98" s="35">
        <v>146.1</v>
      </c>
      <c r="C98" s="35"/>
      <c r="D98" s="36" t="s">
        <v>96</v>
      </c>
      <c r="E98" s="39"/>
      <c r="F98" s="152"/>
      <c r="G98" s="152"/>
    </row>
    <row r="99" spans="2:7" ht="20.149999999999999" hidden="1" customHeight="1" thickTop="1" thickBot="1" x14ac:dyDescent="0.4">
      <c r="B99" s="35">
        <v>153</v>
      </c>
      <c r="C99" s="35"/>
      <c r="D99" s="36" t="s">
        <v>97</v>
      </c>
      <c r="E99" s="40">
        <f>SUM(E97:E98)</f>
        <v>0</v>
      </c>
      <c r="F99" s="153"/>
      <c r="G99" s="153"/>
    </row>
    <row r="100" spans="2:7" ht="25" hidden="1" customHeight="1" thickTop="1" thickBot="1" x14ac:dyDescent="0.4">
      <c r="B100" s="35">
        <v>154</v>
      </c>
      <c r="C100" s="35"/>
      <c r="D100" s="36" t="s">
        <v>98</v>
      </c>
      <c r="E100" s="38"/>
      <c r="F100" s="153"/>
      <c r="G100" s="153"/>
    </row>
    <row r="101" spans="2:7" ht="20.149999999999999" hidden="1" customHeight="1" thickTop="1" thickBot="1" x14ac:dyDescent="0.4">
      <c r="B101" s="35">
        <v>155</v>
      </c>
      <c r="C101" s="35"/>
      <c r="D101" s="36" t="s">
        <v>99</v>
      </c>
      <c r="E101" s="39"/>
      <c r="F101" s="152"/>
      <c r="G101" s="152"/>
    </row>
    <row r="102" spans="2:7" ht="20.149999999999999" hidden="1" customHeight="1" thickTop="1" thickBot="1" x14ac:dyDescent="0.4">
      <c r="B102" s="35">
        <v>156</v>
      </c>
      <c r="C102" s="35"/>
      <c r="D102" s="36" t="s">
        <v>100</v>
      </c>
      <c r="E102" s="39"/>
      <c r="F102" s="152"/>
      <c r="G102" s="152"/>
    </row>
    <row r="103" spans="2:7" ht="20.149999999999999" hidden="1" customHeight="1" thickTop="1" thickBot="1" x14ac:dyDescent="0.4">
      <c r="B103" s="35">
        <v>158</v>
      </c>
      <c r="C103" s="35"/>
      <c r="D103" s="36" t="s">
        <v>91</v>
      </c>
      <c r="E103" s="39"/>
      <c r="F103" s="152"/>
      <c r="G103" s="152"/>
    </row>
    <row r="104" spans="2:7" ht="20.149999999999999" hidden="1" customHeight="1" thickTop="1" thickBot="1" x14ac:dyDescent="0.4">
      <c r="B104" s="35">
        <v>158.1</v>
      </c>
      <c r="C104" s="35"/>
      <c r="D104" s="36" t="s">
        <v>101</v>
      </c>
      <c r="E104" s="39"/>
      <c r="F104" s="152"/>
      <c r="G104" s="152"/>
    </row>
    <row r="105" spans="2:7" ht="20.149999999999999" hidden="1" customHeight="1" thickTop="1" thickBot="1" x14ac:dyDescent="0.4">
      <c r="B105" s="35">
        <v>165</v>
      </c>
      <c r="C105" s="35"/>
      <c r="D105" s="36" t="s">
        <v>102</v>
      </c>
      <c r="E105" s="40">
        <f>SUM(E101:E104)</f>
        <v>0</v>
      </c>
      <c r="F105" s="153"/>
      <c r="G105" s="153"/>
    </row>
    <row r="106" spans="2:7" ht="20.149999999999999" hidden="1" customHeight="1" thickTop="1" thickBot="1" x14ac:dyDescent="0.4">
      <c r="B106" s="35">
        <v>166</v>
      </c>
      <c r="C106" s="35"/>
      <c r="D106" s="36" t="s">
        <v>103</v>
      </c>
      <c r="E106" s="40">
        <f>E95+E99+E105</f>
        <v>0</v>
      </c>
      <c r="F106" s="153"/>
      <c r="G106" s="153"/>
    </row>
    <row r="107" spans="2:7" ht="20.149999999999999" hidden="1" customHeight="1" thickTop="1" thickBot="1" x14ac:dyDescent="0.4">
      <c r="B107" s="35">
        <v>167</v>
      </c>
      <c r="C107" s="35"/>
      <c r="D107" s="36" t="s">
        <v>104</v>
      </c>
      <c r="E107" s="39"/>
      <c r="F107" s="152"/>
      <c r="G107" s="152"/>
    </row>
    <row r="108" spans="2:7" ht="20.149999999999999" hidden="1" customHeight="1" thickTop="1" thickBot="1" x14ac:dyDescent="0.4">
      <c r="B108" s="35">
        <v>168</v>
      </c>
      <c r="C108" s="35"/>
      <c r="D108" s="36" t="s">
        <v>105</v>
      </c>
      <c r="E108" s="40">
        <f>SUM(E106:E107)</f>
        <v>0</v>
      </c>
      <c r="F108" s="153"/>
      <c r="G108" s="153"/>
    </row>
    <row r="109" spans="2:7" ht="20.149999999999999" customHeight="1" thickBot="1" x14ac:dyDescent="0.4">
      <c r="C109"/>
      <c r="D109" s="13"/>
      <c r="E109"/>
      <c r="F109" s="149"/>
      <c r="G109" s="149"/>
    </row>
    <row r="110" spans="2:7" ht="20.149999999999999" customHeight="1" x14ac:dyDescent="0.35">
      <c r="B110" s="21" t="s">
        <v>106</v>
      </c>
      <c r="C110" s="22"/>
      <c r="D110" s="5" t="s">
        <v>107</v>
      </c>
      <c r="E110" s="5"/>
      <c r="F110" s="150"/>
      <c r="G110" s="151"/>
    </row>
    <row r="111" spans="2:7" ht="20.149999999999999" customHeight="1" x14ac:dyDescent="0.35">
      <c r="B111" s="23" t="s">
        <v>108</v>
      </c>
      <c r="C111" s="24"/>
      <c r="D111" s="6" t="s">
        <v>109</v>
      </c>
      <c r="E111" s="30" t="str">
        <f>IF(OR(AND(ISBLANK(E62), ISBLANK(E79),ISBLANK(E70)), AND(IF(E62=0,TRUE,FALSE),IF(E79=0,TRUE,FALSE),IF(E70=0,TRUE,FALSE))),"",IF(IF(E70=0,TRUE,FALSE),"-",ROUND((E62-E79)/E70,3)))</f>
        <v/>
      </c>
      <c r="F111" s="145"/>
      <c r="G111" s="146"/>
    </row>
    <row r="112" spans="2:7" ht="20.149999999999999" customHeight="1" x14ac:dyDescent="0.35">
      <c r="B112" s="23" t="s">
        <v>110</v>
      </c>
      <c r="C112" s="24"/>
      <c r="D112" s="6" t="s">
        <v>111</v>
      </c>
      <c r="E112" s="30" t="str">
        <f>IF(OR(AND(ISBLANK(E69), ISBLANK(E70)), AND(IF(E69=0,TRUE,FALSE),IF(E70=0,TRUE,FALSE))),"",IF(IF(E70=0,TRUE,FALSE),"-",ROUND(E69/E70,3)))</f>
        <v/>
      </c>
      <c r="F112" s="145"/>
      <c r="G112" s="146"/>
    </row>
    <row r="113" spans="2:7" ht="20.149999999999999" customHeight="1" x14ac:dyDescent="0.35">
      <c r="B113" s="23" t="s">
        <v>112</v>
      </c>
      <c r="C113" s="24"/>
      <c r="D113" s="6" t="s">
        <v>113</v>
      </c>
      <c r="E113" s="30" t="str">
        <f>IF(OR(AND(ISBLANK(E80), ISBLANK(E70)),AND(IF(E80=0,TRUE,FALSE),IF(E70=0,TRUE,FALSE))),"",IF(IF(E70=0,TRUE,FALSE),"-",ROUND(E80/E70,3)))</f>
        <v/>
      </c>
      <c r="F113" s="145"/>
      <c r="G113" s="146"/>
    </row>
    <row r="114" spans="2:7" ht="20.149999999999999" customHeight="1" x14ac:dyDescent="0.35">
      <c r="B114" s="23">
        <v>174</v>
      </c>
      <c r="C114" s="24"/>
      <c r="D114" s="6" t="s">
        <v>114</v>
      </c>
      <c r="E114" s="31" t="str">
        <f>IF(OR(AND(ISBLANK(E21), ISBLANK(E40)),AND(IF(E21=0,TRUE,FALSE),IF(E40=0,TRUE,FALSE))),"",IF(IF(E40=0,TRUE,FALSE),"-",ROUND(E21/E40,1)))</f>
        <v/>
      </c>
      <c r="F114" s="145"/>
      <c r="G114" s="146"/>
    </row>
    <row r="115" spans="2:7" ht="20.149999999999999" customHeight="1" x14ac:dyDescent="0.35">
      <c r="B115" s="23">
        <v>175</v>
      </c>
      <c r="C115" s="24"/>
      <c r="D115" s="6" t="s">
        <v>115</v>
      </c>
      <c r="E115" s="32" t="str">
        <f>IF(OR(AND(ISBLANK(E17), ISBLANK(E56),ISBLANK(DaysInPeriod)),AND(IF(E17=0,TRUE,FALSE),IF(E56=0,TRUE,FALSE),IF(DaysInPeriod=0,TRUE,FALSE))),"",IF(OR(IF(E56=0,TRUE,FALSE),IF(DaysInPeriod=0,TRUE,FALSE)),"-",ROUND(E17/(E56/DaysInPeriod),0)))</f>
        <v/>
      </c>
      <c r="F115" s="145"/>
      <c r="G115" s="146"/>
    </row>
    <row r="116" spans="2:7" ht="20.149999999999999" customHeight="1" x14ac:dyDescent="0.35">
      <c r="B116" s="23">
        <v>176</v>
      </c>
      <c r="C116" s="24"/>
      <c r="D116" s="6" t="s">
        <v>116</v>
      </c>
      <c r="E116" s="32" t="str">
        <f>IF(OR(AND(ISBLANK(E40), ISBLANK(E37),ISBLANK(E79), ISBLANK(E74),ISBLANK(DaysInPeriod)),AND(IF(E40=0,TRUE,FALSE),IF(E37=0,TRUE,FALSE),IF(E79=0,TRUE,FALSE),IF(E74=0,TRUE,FALSE),IF(DaysInPeriod=0,TRUE,FALSE))), "",IF(OR(IF(((E79-E74)=0),TRUE,FALSE),IF(DaysInPeriod=0,TRUE,FALSE)),"-",ROUND((E40-E37)/((E79-E74)/DaysInPeriod),0)))</f>
        <v/>
      </c>
      <c r="F116" s="145"/>
      <c r="G116" s="146"/>
    </row>
    <row r="117" spans="2:7" ht="20.149999999999999" customHeight="1" x14ac:dyDescent="0.35">
      <c r="B117" s="23">
        <v>177</v>
      </c>
      <c r="C117" s="24"/>
      <c r="D117" s="6" t="s">
        <v>117</v>
      </c>
      <c r="E117" s="33" t="str">
        <f>IF(OR(AND(ISBLANK(E80), ISBLANK(E74),ISBLANK(E75),ISBLANK(E36)),AND(IF(E80=0,TRUE,FALSE),IF(E74=0,TRUE,FALSE),IF(E75=0,TRUE,FALSE),IF(E36=0,TRUE,FALSE))),"",IF(IF(((E75+E36)=0),TRUE,FALSE),"-",ROUND((E80+E74+E75)/(E75+E36),1)))</f>
        <v/>
      </c>
      <c r="F117" s="145"/>
      <c r="G117" s="146"/>
    </row>
    <row r="118" spans="2:7" ht="20.149999999999999" customHeight="1" x14ac:dyDescent="0.35">
      <c r="B118" s="23">
        <v>178</v>
      </c>
      <c r="C118" s="24"/>
      <c r="D118" s="6" t="s">
        <v>118</v>
      </c>
      <c r="E118" s="30" t="str">
        <f>IF(OR(AND(ISBLANK(E80), ISBLANK(E74), ISBLANK(E40), ISBLANK(E42)),AND(IF(E80=0,TRUE,FALSE),IF(E74=0,TRUE,FALSE),IF(E40=0,TRUE,FALSE),IF(E42=0,TRUE,FALSE))),"",IF(IF(((E40+E42)=0),TRUE,FALSE),"-",ROUND((E80+E74)/(E40+E42),3)))</f>
        <v/>
      </c>
      <c r="F118" s="145"/>
      <c r="G118" s="146"/>
    </row>
    <row r="119" spans="2:7" ht="20.149999999999999" customHeight="1" x14ac:dyDescent="0.35">
      <c r="B119" s="23">
        <v>179</v>
      </c>
      <c r="C119" s="24"/>
      <c r="D119" s="6" t="s">
        <v>119</v>
      </c>
      <c r="E119" s="30" t="str">
        <f>IF(OR(AND(ISBLANK(E51), ISBLANK(E32)),AND(IF(E51=0,TRUE,FALSE),IF(E32=0,TRUE,FALSE))),"",IF(IF(E32=0,TRUE,FALSE),"-",ROUND(E51/E32,3)))</f>
        <v/>
      </c>
      <c r="F119" s="145"/>
      <c r="G119" s="146"/>
    </row>
    <row r="120" spans="2:7" ht="20.149999999999999" customHeight="1" thickBot="1" x14ac:dyDescent="0.4">
      <c r="B120" s="25">
        <v>180</v>
      </c>
      <c r="C120" s="26"/>
      <c r="D120" s="14" t="s">
        <v>120</v>
      </c>
      <c r="E120" s="34" t="str">
        <f>IF(OR(AND(ISBLANK(E28), ISBLANK(E74)),AND(IF(E28=0,TRUE,FALSE),IF(E74=0,TRUE,FALSE))),"",IF(IF(E74=0,TRUE,FALSE),"-",ROUND(E28/E74,0)))</f>
        <v/>
      </c>
      <c r="F120" s="147"/>
      <c r="G120" s="148"/>
    </row>
    <row r="121" spans="2:7" ht="20.149999999999999" customHeight="1" x14ac:dyDescent="0.35"/>
    <row r="122" spans="2:7" ht="20.149999999999999" customHeight="1" thickBot="1" x14ac:dyDescent="0.4"/>
    <row r="123" spans="2:7" ht="20.149999999999999" customHeight="1" x14ac:dyDescent="0.35">
      <c r="B123" s="21"/>
      <c r="C123" s="22"/>
      <c r="D123" s="5" t="s">
        <v>121</v>
      </c>
      <c r="E123" s="5"/>
      <c r="F123" s="150"/>
      <c r="G123" s="151"/>
    </row>
    <row r="124" spans="2:7" ht="20.149999999999999" customHeight="1" x14ac:dyDescent="0.35">
      <c r="B124" s="123" t="s">
        <v>122</v>
      </c>
      <c r="C124" s="124"/>
      <c r="D124" s="6" t="s">
        <v>123</v>
      </c>
      <c r="E124" s="7">
        <f>E70-E59-E60-E79</f>
        <v>0</v>
      </c>
      <c r="F124" s="121"/>
      <c r="G124" s="122"/>
    </row>
    <row r="125" spans="2:7" ht="20.149999999999999" customHeight="1" x14ac:dyDescent="0.35">
      <c r="B125" s="23" t="s">
        <v>124</v>
      </c>
      <c r="C125" s="24"/>
      <c r="D125" s="6" t="s">
        <v>125</v>
      </c>
      <c r="E125" s="30" t="str">
        <f>IF(OR(AND(ISBLANK(E62), ISBLANK(E79),ISBLANK(E70)), AND(IF(E62=0,TRUE,FALSE),IF(E79=0,TRUE,FALSE),IF(E70=0,TRUE,FALSE))),"",IF(IF(E70=0,TRUE,FALSE),"-",ROUND(((E62-E59-E60)-E79)/(E70-E59-E60),3)))</f>
        <v/>
      </c>
      <c r="F125" s="145"/>
      <c r="G125" s="146"/>
    </row>
    <row r="126" spans="2:7" ht="20.149999999999999" customHeight="1" x14ac:dyDescent="0.35">
      <c r="B126" s="23" t="s">
        <v>126</v>
      </c>
      <c r="C126" s="24"/>
      <c r="D126" s="6" t="s">
        <v>127</v>
      </c>
      <c r="E126" s="30" t="str">
        <f>IF(OR(AND(ISBLANK(E69), ISBLANK(E70)), AND(IF(E69=0,TRUE,FALSE),IF(E70=0,TRUE,FALSE))),"",IF(IF(E70=0,TRUE,FALSE),"-",ROUND(E69/(E70-E59-E60),3)))</f>
        <v/>
      </c>
      <c r="F126" s="145"/>
      <c r="G126" s="146"/>
    </row>
    <row r="127" spans="2:7" ht="20.149999999999999" customHeight="1" x14ac:dyDescent="0.35">
      <c r="B127" s="23" t="s">
        <v>128</v>
      </c>
      <c r="C127" s="24"/>
      <c r="D127" s="6" t="s">
        <v>129</v>
      </c>
      <c r="E127" s="30" t="str">
        <f>IF(OR(AND(ISBLANK(E80), ISBLANK(E70)),AND(IF(E80=0,TRUE,FALSE),IF(E70=0,TRUE,FALSE))),"",IF(IF(E70=0,TRUE,FALSE),"-",ROUND((E70-E59-E60-E79)/(E70-E59-E60),3)))</f>
        <v/>
      </c>
      <c r="F127" s="145"/>
      <c r="G127" s="146"/>
    </row>
    <row r="128" spans="2:7" ht="20.149999999999999" customHeight="1" x14ac:dyDescent="0.35">
      <c r="C128" s="142" t="s">
        <v>130</v>
      </c>
      <c r="D128" s="143"/>
      <c r="E128" s="143"/>
    </row>
    <row r="129" spans="3:5" ht="50.15" customHeight="1" x14ac:dyDescent="0.35">
      <c r="C129" s="144" t="s">
        <v>131</v>
      </c>
      <c r="D129" s="144"/>
      <c r="E129" s="144"/>
    </row>
  </sheetData>
  <sheetProtection algorithmName="SHA-512" hashValue="wbHymyBydGHsjtXfd0xAQxrYbJy6Jno6oQ8Dp/MQHKcZndV5B2g3uHPXJjS9jbzCuS7DVTyGhW7eHwvnkOIGzw==" saltValue="I608EDnz4/DkzNVAtu6BmA==" spinCount="100000" sheet="1" objects="1" scenarios="1"/>
  <mergeCells count="118">
    <mergeCell ref="B2:F2"/>
    <mergeCell ref="D3:E3"/>
    <mergeCell ref="F10:G10"/>
    <mergeCell ref="F17:G17"/>
    <mergeCell ref="F18:G18"/>
    <mergeCell ref="F19:G19"/>
    <mergeCell ref="F20:G20"/>
    <mergeCell ref="F21:G21"/>
    <mergeCell ref="A1:F1"/>
    <mergeCell ref="F22:G22"/>
    <mergeCell ref="F11:G11"/>
    <mergeCell ref="F12:G12"/>
    <mergeCell ref="F13:G13"/>
    <mergeCell ref="F14:G14"/>
    <mergeCell ref="F15:G15"/>
    <mergeCell ref="F16:G16"/>
    <mergeCell ref="F29:G29"/>
    <mergeCell ref="F30:G30"/>
    <mergeCell ref="F31:G31"/>
    <mergeCell ref="F32:G32"/>
    <mergeCell ref="F33:G33"/>
    <mergeCell ref="F34:G34"/>
    <mergeCell ref="F23:G23"/>
    <mergeCell ref="F24:G24"/>
    <mergeCell ref="F25:G25"/>
    <mergeCell ref="F26:G26"/>
    <mergeCell ref="F27:G27"/>
    <mergeCell ref="F28:G28"/>
    <mergeCell ref="F41:G41"/>
    <mergeCell ref="F42:G42"/>
    <mergeCell ref="F43:G43"/>
    <mergeCell ref="F44:G44"/>
    <mergeCell ref="F45:G45"/>
    <mergeCell ref="F46:G46"/>
    <mergeCell ref="F35:G35"/>
    <mergeCell ref="F36:G36"/>
    <mergeCell ref="F37:G37"/>
    <mergeCell ref="F38:G38"/>
    <mergeCell ref="F39:G39"/>
    <mergeCell ref="F40:G40"/>
    <mergeCell ref="F53:G53"/>
    <mergeCell ref="F54:G54"/>
    <mergeCell ref="F55:G55"/>
    <mergeCell ref="F56:G56"/>
    <mergeCell ref="F57:G57"/>
    <mergeCell ref="F58:G58"/>
    <mergeCell ref="F47:G47"/>
    <mergeCell ref="F48:G48"/>
    <mergeCell ref="F49:G49"/>
    <mergeCell ref="F50:G50"/>
    <mergeCell ref="F51:G51"/>
    <mergeCell ref="F52:G52"/>
    <mergeCell ref="F67:G67"/>
    <mergeCell ref="F68:G68"/>
    <mergeCell ref="F69:G69"/>
    <mergeCell ref="F70:G70"/>
    <mergeCell ref="F71:G71"/>
    <mergeCell ref="F72:G72"/>
    <mergeCell ref="F61:G61"/>
    <mergeCell ref="F62:G62"/>
    <mergeCell ref="F63:G63"/>
    <mergeCell ref="F64:G64"/>
    <mergeCell ref="F65:G65"/>
    <mergeCell ref="F66:G66"/>
    <mergeCell ref="F79:G79"/>
    <mergeCell ref="F80:G80"/>
    <mergeCell ref="F81:G81"/>
    <mergeCell ref="F82:G82"/>
    <mergeCell ref="F83:G83"/>
    <mergeCell ref="F84:G84"/>
    <mergeCell ref="F73:G73"/>
    <mergeCell ref="F74:G74"/>
    <mergeCell ref="F75:G75"/>
    <mergeCell ref="F76:G76"/>
    <mergeCell ref="F77:G77"/>
    <mergeCell ref="F78:G78"/>
    <mergeCell ref="F91:G91"/>
    <mergeCell ref="F92:G92"/>
    <mergeCell ref="F93:G93"/>
    <mergeCell ref="F94:G94"/>
    <mergeCell ref="F95:G95"/>
    <mergeCell ref="F96:G96"/>
    <mergeCell ref="F85:G85"/>
    <mergeCell ref="F86:G86"/>
    <mergeCell ref="F87:G87"/>
    <mergeCell ref="F88:G88"/>
    <mergeCell ref="F89:G89"/>
    <mergeCell ref="F90:G90"/>
    <mergeCell ref="F103:G103"/>
    <mergeCell ref="F104:G104"/>
    <mergeCell ref="F105:G105"/>
    <mergeCell ref="F106:G106"/>
    <mergeCell ref="F107:G107"/>
    <mergeCell ref="F108:G108"/>
    <mergeCell ref="F97:G97"/>
    <mergeCell ref="F98:G98"/>
    <mergeCell ref="F99:G99"/>
    <mergeCell ref="F100:G100"/>
    <mergeCell ref="F101:G101"/>
    <mergeCell ref="F102:G102"/>
    <mergeCell ref="C128:E128"/>
    <mergeCell ref="C129:E129"/>
    <mergeCell ref="F115:G115"/>
    <mergeCell ref="F116:G116"/>
    <mergeCell ref="F117:G117"/>
    <mergeCell ref="F118:G118"/>
    <mergeCell ref="F119:G119"/>
    <mergeCell ref="F120:G120"/>
    <mergeCell ref="F109:G109"/>
    <mergeCell ref="F110:G110"/>
    <mergeCell ref="F111:G111"/>
    <mergeCell ref="F112:G112"/>
    <mergeCell ref="F113:G113"/>
    <mergeCell ref="F114:G114"/>
    <mergeCell ref="F123:G123"/>
    <mergeCell ref="F125:G125"/>
    <mergeCell ref="F126:G126"/>
    <mergeCell ref="F127:G127"/>
  </mergeCells>
  <dataValidations count="2">
    <dataValidation type="whole" allowBlank="1" showErrorMessage="1" error="Please enter WHOLE numbers only ..." sqref="E13:E15 E17:E20 E23:E28 E107 E36:E39 E42:E44 E48:E50 E56:E61 E64:E68 E72:E78 E82:E83 E85:E86 E91:E94 E97:E98 E101:E104 E30" xr:uid="{00000000-0002-0000-0000-000000000000}">
      <formula1>MinimumDollarInputValue</formula1>
      <formula2>MaximumDollarInputValue</formula2>
    </dataValidation>
    <dataValidation allowBlank="1" showInputMessage="1" showErrorMessage="1" promptTitle="Select a Health System" sqref="G6" xr:uid="{00000000-0002-0000-0000-00000100000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defaultSize="0" autoLine="0" autoPict="0" altText="Please select the Hospital's Name">
                <anchor moveWithCells="1">
                  <from>
                    <xdr:col>4</xdr:col>
                    <xdr:colOff>38100</xdr:colOff>
                    <xdr:row>3</xdr:row>
                    <xdr:rowOff>31750</xdr:rowOff>
                  </from>
                  <to>
                    <xdr:col>4</xdr:col>
                    <xdr:colOff>2178050</xdr:colOff>
                    <xdr:row>3</xdr:row>
                    <xdr:rowOff>260350</xdr:rowOff>
                  </to>
                </anchor>
              </controlPr>
            </control>
          </mc:Choice>
        </mc:AlternateContent>
        <mc:AlternateContent xmlns:mc="http://schemas.openxmlformats.org/markup-compatibility/2006">
          <mc:Choice Requires="x14">
            <control shapeId="3074" r:id="rId5" name="Drop Down 2">
              <controlPr defaultSize="0" autoLine="0" autoPict="0" altText="Please select Fiscal Year">
                <anchor moveWithCells="1">
                  <from>
                    <xdr:col>4</xdr:col>
                    <xdr:colOff>38100</xdr:colOff>
                    <xdr:row>6</xdr:row>
                    <xdr:rowOff>25400</xdr:rowOff>
                  </from>
                  <to>
                    <xdr:col>4</xdr:col>
                    <xdr:colOff>2197100</xdr:colOff>
                    <xdr:row>6</xdr:row>
                    <xdr:rowOff>273050</xdr:rowOff>
                  </to>
                </anchor>
              </controlPr>
            </control>
          </mc:Choice>
        </mc:AlternateContent>
        <mc:AlternateContent xmlns:mc="http://schemas.openxmlformats.org/markup-compatibility/2006">
          <mc:Choice Requires="x14">
            <control shapeId="3075" r:id="rId6" name="Drop Down 3">
              <controlPr defaultSize="0" autoLine="0" autoPict="0" altText="Please select Reporting Period">
                <anchor moveWithCells="1">
                  <from>
                    <xdr:col>4</xdr:col>
                    <xdr:colOff>38100</xdr:colOff>
                    <xdr:row>7</xdr:row>
                    <xdr:rowOff>31750</xdr:rowOff>
                  </from>
                  <to>
                    <xdr:col>4</xdr:col>
                    <xdr:colOff>2178050</xdr:colOff>
                    <xdr:row>7</xdr:row>
                    <xdr:rowOff>266700</xdr:rowOff>
                  </to>
                </anchor>
              </controlPr>
            </control>
          </mc:Choice>
        </mc:AlternateContent>
        <mc:AlternateContent xmlns:mc="http://schemas.openxmlformats.org/markup-compatibility/2006">
          <mc:Choice Requires="x14">
            <control shapeId="3076" r:id="rId7" name="Button 4">
              <controlPr defaultSize="0" print="0" autoFill="0" autoPict="0" macro="[0]!SaveAHFPRTemplate_Click">
                <anchor moveWithCells="1" sizeWithCells="1">
                  <from>
                    <xdr:col>5</xdr:col>
                    <xdr:colOff>1930400</xdr:colOff>
                    <xdr:row>4</xdr:row>
                    <xdr:rowOff>190500</xdr:rowOff>
                  </from>
                  <to>
                    <xdr:col>5</xdr:col>
                    <xdr:colOff>4216400</xdr:colOff>
                    <xdr:row>6</xdr:row>
                    <xdr:rowOff>139700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682EDBA2-5F13-4B63-AC19-B221F2D26F6E}">
            <xm:f>'System Data'!$A$6</xm:f>
            <x14:dxf>
              <font>
                <color theme="0"/>
              </font>
            </x14:dxf>
          </x14:cfRule>
          <xm:sqref>D4</xm:sqref>
        </x14:conditionalFormatting>
        <x14:conditionalFormatting xmlns:xm="http://schemas.microsoft.com/office/excel/2006/main">
          <x14:cfRule type="expression" priority="4" id="{FFD120D7-D62A-41A4-8424-032BD84B134D}">
            <xm:f>'System Data'!$A$7</xm:f>
            <x14:dxf>
              <font>
                <color theme="0"/>
              </font>
            </x14:dxf>
          </x14:cfRule>
          <xm:sqref>D7</xm:sqref>
        </x14:conditionalFormatting>
        <x14:conditionalFormatting xmlns:xm="http://schemas.microsoft.com/office/excel/2006/main">
          <x14:cfRule type="expression" priority="3" id="{00B5B011-9A5B-4B41-A028-2AF41B266F39}">
            <xm:f>'System Data'!$A$8</xm:f>
            <x14:dxf>
              <font>
                <color theme="0"/>
              </font>
            </x14:dxf>
          </x14:cfRule>
          <xm:sqref>D8</xm:sqref>
        </x14:conditionalFormatting>
        <x14:conditionalFormatting xmlns:xm="http://schemas.microsoft.com/office/excel/2006/main">
          <x14:cfRule type="expression" priority="1" id="{F9CF5755-A568-4D02-939B-2E04889D5E40}">
            <xm:f>'System Data'!$A$9</xm:f>
            <x14:dxf>
              <font>
                <color theme="0"/>
              </font>
            </x14:dxf>
          </x14:cfRule>
          <xm:sqref>D6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H127"/>
  <sheetViews>
    <sheetView showGridLines="0" zoomScaleNormal="100" workbookViewId="0">
      <pane xSplit="4" ySplit="8" topLeftCell="E17" activePane="bottomRight" state="frozen"/>
      <selection pane="topRight" activeCell="E1" sqref="E1"/>
      <selection pane="bottomLeft" activeCell="A9" sqref="A9"/>
      <selection pane="bottomRight" activeCell="E24" sqref="E24"/>
    </sheetView>
  </sheetViews>
  <sheetFormatPr defaultColWidth="9.1796875" defaultRowHeight="15.5" x14ac:dyDescent="0.35"/>
  <cols>
    <col min="1" max="1" width="5.81640625" style="1" customWidth="1"/>
    <col min="2" max="2" width="6.81640625" style="1" customWidth="1"/>
    <col min="3" max="3" width="2.81640625" style="1" customWidth="1"/>
    <col min="4" max="4" width="60" style="1" customWidth="1"/>
    <col min="5" max="5" width="43.1796875" style="1" customWidth="1"/>
    <col min="6" max="6" width="46.81640625" style="1" customWidth="1"/>
    <col min="7" max="7" width="74.54296875" style="1" customWidth="1"/>
    <col min="8" max="8" width="16.81640625" style="1" customWidth="1"/>
    <col min="9" max="9" width="5.81640625" style="1" customWidth="1"/>
    <col min="10" max="16384" width="9.1796875" style="1"/>
  </cols>
  <sheetData>
    <row r="1" spans="2:8" ht="80.150000000000006" customHeight="1" x14ac:dyDescent="0.35">
      <c r="B1" s="170" t="s">
        <v>132</v>
      </c>
      <c r="C1" s="171"/>
      <c r="D1" s="171"/>
      <c r="E1" s="171"/>
      <c r="F1" s="171"/>
      <c r="G1" s="171"/>
      <c r="H1" s="27" t="s">
        <v>1</v>
      </c>
    </row>
    <row r="2" spans="2:8" ht="34" customHeight="1" x14ac:dyDescent="0.35">
      <c r="B2" s="172" t="s">
        <v>2</v>
      </c>
      <c r="C2" s="173"/>
      <c r="D2" s="173"/>
      <c r="E2" s="173"/>
      <c r="F2" s="173"/>
      <c r="G2" s="173"/>
      <c r="H2" s="16"/>
    </row>
    <row r="3" spans="2:8" ht="24" customHeight="1" thickBot="1" x14ac:dyDescent="0.4">
      <c r="C3"/>
      <c r="D3" s="166"/>
      <c r="E3" s="166"/>
      <c r="F3" s="9"/>
      <c r="H3"/>
    </row>
    <row r="4" spans="2:8" ht="24" customHeight="1" thickBot="1" x14ac:dyDescent="0.4">
      <c r="B4" s="29">
        <v>1</v>
      </c>
      <c r="C4" s="19"/>
      <c r="D4" s="107" t="s">
        <v>133</v>
      </c>
      <c r="E4" s="102" t="str">
        <f>INDEX(HospitalName[OrgName],MATCH(Hosp1OrgID,HospitalName[OrgID],0))</f>
        <v>None</v>
      </c>
      <c r="F4" s="104" t="str">
        <f>INDEX(HospitalName[OrgName],MATCH(Hosp2OrgID,HospitalName[OrgID],0))</f>
        <v>None</v>
      </c>
      <c r="G4" s="94" t="str">
        <f>IF(cfSameHospital,"Same hospital is selected", IF(cfAcuteHospitalNoneSelected,"Please select at least 1 hospital"," "))</f>
        <v xml:space="preserve"> </v>
      </c>
    </row>
    <row r="5" spans="2:8" ht="24" customHeight="1" thickBot="1" x14ac:dyDescent="0.4">
      <c r="B5" s="29">
        <v>1.1000000000000001</v>
      </c>
      <c r="C5" s="19"/>
      <c r="D5" s="3" t="s">
        <v>4</v>
      </c>
      <c r="E5" s="72">
        <f>INDEX(ORGIDManager[iHospital1],MATCH(HHS_ID,ORGIDManager[OrgID],0))</f>
        <v>0</v>
      </c>
      <c r="F5" s="105">
        <f>INDEX(ORGIDManager[iHospital2],MATCH(HHS_ID,ORGIDManager[OrgID],0))</f>
        <v>0</v>
      </c>
      <c r="G5" s="88"/>
    </row>
    <row r="6" spans="2:8" ht="24" hidden="1" customHeight="1" thickBot="1" x14ac:dyDescent="0.4">
      <c r="B6" s="29">
        <v>2</v>
      </c>
      <c r="C6" s="19"/>
      <c r="D6" s="3" t="s">
        <v>134</v>
      </c>
      <c r="E6" s="78"/>
      <c r="F6" s="106"/>
    </row>
    <row r="7" spans="2:8" ht="24" customHeight="1" thickBot="1" x14ac:dyDescent="0.4">
      <c r="B7" s="29">
        <v>3</v>
      </c>
      <c r="C7" s="19"/>
      <c r="D7" s="15" t="s">
        <v>135</v>
      </c>
      <c r="E7" s="74" t="str">
        <f>IF(ISBLANK(iFiscalYear), "",INDEX(FiscalYearList,iFiscalYear,1))</f>
        <v>Select Year:</v>
      </c>
      <c r="F7" s="80" t="str">
        <f>IF(ISBLANK(iFiscalYear), "",INDEX(FiscalYearList,iFiscalYear,1))</f>
        <v>Select Year:</v>
      </c>
    </row>
    <row r="8" spans="2:8" ht="24" customHeight="1" thickBot="1" x14ac:dyDescent="0.4">
      <c r="B8" s="29">
        <v>3.1</v>
      </c>
      <c r="C8" s="19"/>
      <c r="D8" s="15" t="s">
        <v>136</v>
      </c>
      <c r="E8" s="74">
        <f>IF(ISBLANK(iReportingPeriod), "",INDEX(ReportingPeriodList,iReportingPeriod,2))</f>
        <v>0</v>
      </c>
      <c r="F8" s="80">
        <f>IF(ISBLANK(iReportingPeriod), "",INDEX(ReportingPeriodList,iReportingPeriod,2))</f>
        <v>0</v>
      </c>
    </row>
    <row r="9" spans="2:8" ht="16" thickBot="1" x14ac:dyDescent="0.4">
      <c r="C9"/>
      <c r="D9"/>
      <c r="E9"/>
      <c r="F9"/>
      <c r="G9"/>
      <c r="H9"/>
    </row>
    <row r="10" spans="2:8" ht="32.25" customHeight="1" thickTop="1" thickBot="1" x14ac:dyDescent="0.4">
      <c r="B10" s="18">
        <v>4</v>
      </c>
      <c r="C10" s="20"/>
      <c r="D10" s="11" t="s">
        <v>8</v>
      </c>
      <c r="E10" s="10"/>
      <c r="F10" s="45"/>
      <c r="G10" s="167" t="s">
        <v>9</v>
      </c>
      <c r="H10" s="168"/>
    </row>
    <row r="11" spans="2:8" ht="20.149999999999999" customHeight="1" x14ac:dyDescent="0.35">
      <c r="B11" s="21">
        <v>4.0999999999999996</v>
      </c>
      <c r="C11" s="22"/>
      <c r="D11" s="5" t="s">
        <v>10</v>
      </c>
      <c r="E11" s="5"/>
      <c r="F11" s="5"/>
      <c r="G11" s="162"/>
      <c r="H11" s="163"/>
    </row>
    <row r="12" spans="2:8" ht="20.149999999999999" customHeight="1" x14ac:dyDescent="0.35">
      <c r="B12" s="23">
        <v>5</v>
      </c>
      <c r="C12" s="24"/>
      <c r="D12" s="6" t="s">
        <v>11</v>
      </c>
      <c r="E12" s="6"/>
      <c r="F12" s="6"/>
      <c r="G12" s="157"/>
      <c r="H12" s="158"/>
    </row>
    <row r="13" spans="2:8" ht="20.149999999999999" customHeight="1" x14ac:dyDescent="0.35">
      <c r="B13" s="23">
        <v>6</v>
      </c>
      <c r="C13" s="24"/>
      <c r="D13" s="6" t="s">
        <v>12</v>
      </c>
      <c r="E13" s="77"/>
      <c r="F13" s="76"/>
      <c r="G13" s="145"/>
      <c r="H13" s="146"/>
    </row>
    <row r="14" spans="2:8" ht="20.149999999999999" customHeight="1" x14ac:dyDescent="0.35">
      <c r="B14" s="23">
        <v>7</v>
      </c>
      <c r="C14" s="24"/>
      <c r="D14" s="6" t="s">
        <v>13</v>
      </c>
      <c r="E14" s="77"/>
      <c r="F14" s="76"/>
      <c r="G14" s="145"/>
      <c r="H14" s="146"/>
    </row>
    <row r="15" spans="2:8" ht="20.149999999999999" customHeight="1" x14ac:dyDescent="0.35">
      <c r="B15" s="23">
        <v>8</v>
      </c>
      <c r="C15" s="24"/>
      <c r="D15" s="6" t="s">
        <v>14</v>
      </c>
      <c r="E15" s="77"/>
      <c r="F15" s="76"/>
      <c r="G15" s="145"/>
      <c r="H15" s="146"/>
    </row>
    <row r="16" spans="2:8" ht="25" customHeight="1" x14ac:dyDescent="0.35">
      <c r="B16" s="23">
        <v>9</v>
      </c>
      <c r="C16" s="24"/>
      <c r="D16" s="6" t="s">
        <v>15</v>
      </c>
      <c r="E16" s="6"/>
      <c r="F16" s="6"/>
      <c r="G16" s="157"/>
      <c r="H16" s="158"/>
    </row>
    <row r="17" spans="2:8" ht="20.149999999999999" customHeight="1" x14ac:dyDescent="0.35">
      <c r="B17" s="23">
        <v>10</v>
      </c>
      <c r="C17" s="24"/>
      <c r="D17" s="6" t="s">
        <v>16</v>
      </c>
      <c r="E17" s="75"/>
      <c r="F17" s="76"/>
      <c r="G17" s="145"/>
      <c r="H17" s="146"/>
    </row>
    <row r="18" spans="2:8" ht="20.149999999999999" customHeight="1" x14ac:dyDescent="0.35">
      <c r="B18" s="23">
        <v>11</v>
      </c>
      <c r="C18" s="24"/>
      <c r="D18" s="6" t="s">
        <v>17</v>
      </c>
      <c r="E18" s="75"/>
      <c r="F18" s="76"/>
      <c r="G18" s="145"/>
      <c r="H18" s="146"/>
    </row>
    <row r="19" spans="2:8" ht="20.149999999999999" customHeight="1" x14ac:dyDescent="0.35">
      <c r="B19" s="23">
        <v>12</v>
      </c>
      <c r="C19" s="24"/>
      <c r="D19" s="6" t="s">
        <v>18</v>
      </c>
      <c r="E19" s="75"/>
      <c r="F19" s="76"/>
      <c r="G19" s="145"/>
      <c r="H19" s="146"/>
    </row>
    <row r="20" spans="2:8" ht="20.149999999999999" customHeight="1" x14ac:dyDescent="0.35">
      <c r="B20" s="23">
        <v>12.1</v>
      </c>
      <c r="C20" s="24"/>
      <c r="D20" s="6" t="s">
        <v>19</v>
      </c>
      <c r="E20" s="75"/>
      <c r="F20" s="76"/>
      <c r="G20" s="145"/>
      <c r="H20" s="146"/>
    </row>
    <row r="21" spans="2:8" ht="20.149999999999999" customHeight="1" x14ac:dyDescent="0.35">
      <c r="B21" s="23">
        <v>16</v>
      </c>
      <c r="C21" s="24"/>
      <c r="D21" s="6" t="s">
        <v>20</v>
      </c>
      <c r="E21" s="7">
        <f>SUM(E13:E15)+SUM(E17:E20)</f>
        <v>0</v>
      </c>
      <c r="F21" s="65">
        <f>SUM(F13:F15)+SUM(F17:F20)</f>
        <v>0</v>
      </c>
      <c r="G21" s="157"/>
      <c r="H21" s="158"/>
    </row>
    <row r="22" spans="2:8" ht="25" customHeight="1" x14ac:dyDescent="0.35">
      <c r="B22" s="23">
        <v>17</v>
      </c>
      <c r="C22" s="24"/>
      <c r="D22" s="6" t="s">
        <v>21</v>
      </c>
      <c r="E22" s="6"/>
      <c r="F22" s="6"/>
      <c r="G22" s="157"/>
      <c r="H22" s="158"/>
    </row>
    <row r="23" spans="2:8" ht="20.149999999999999" customHeight="1" x14ac:dyDescent="0.35">
      <c r="B23" s="23">
        <v>18</v>
      </c>
      <c r="C23" s="24"/>
      <c r="D23" s="6" t="s">
        <v>22</v>
      </c>
      <c r="E23" s="75"/>
      <c r="F23" s="76"/>
      <c r="G23" s="145"/>
      <c r="H23" s="146"/>
    </row>
    <row r="24" spans="2:8" ht="20.149999999999999" customHeight="1" x14ac:dyDescent="0.35">
      <c r="B24" s="23">
        <v>19</v>
      </c>
      <c r="C24" s="24"/>
      <c r="D24" s="6" t="s">
        <v>23</v>
      </c>
      <c r="E24" s="75"/>
      <c r="F24" s="76"/>
      <c r="G24" s="145"/>
      <c r="H24" s="146"/>
    </row>
    <row r="25" spans="2:8" ht="20.149999999999999" customHeight="1" x14ac:dyDescent="0.35">
      <c r="B25" s="23">
        <v>19.100000000000001</v>
      </c>
      <c r="C25" s="24"/>
      <c r="D25" s="6" t="s">
        <v>24</v>
      </c>
      <c r="E25" s="75"/>
      <c r="F25" s="76"/>
      <c r="G25" s="145"/>
      <c r="H25" s="146"/>
    </row>
    <row r="26" spans="2:8" ht="20.149999999999999" customHeight="1" x14ac:dyDescent="0.35">
      <c r="B26" s="23">
        <v>22</v>
      </c>
      <c r="C26" s="24"/>
      <c r="D26" s="6" t="s">
        <v>25</v>
      </c>
      <c r="E26" s="75"/>
      <c r="F26" s="76"/>
      <c r="G26" s="145"/>
      <c r="H26" s="146"/>
    </row>
    <row r="27" spans="2:8" ht="20.149999999999999" customHeight="1" x14ac:dyDescent="0.35">
      <c r="B27" s="23">
        <v>25</v>
      </c>
      <c r="C27" s="24"/>
      <c r="D27" s="6" t="s">
        <v>26</v>
      </c>
      <c r="E27" s="75"/>
      <c r="F27" s="76"/>
      <c r="G27" s="145"/>
      <c r="H27" s="146"/>
    </row>
    <row r="28" spans="2:8" ht="20.149999999999999" customHeight="1" x14ac:dyDescent="0.35">
      <c r="B28" s="23">
        <v>26</v>
      </c>
      <c r="C28" s="24"/>
      <c r="D28" s="6" t="s">
        <v>27</v>
      </c>
      <c r="E28" s="75"/>
      <c r="F28" s="76"/>
      <c r="G28" s="145"/>
      <c r="H28" s="146"/>
    </row>
    <row r="29" spans="2:8" ht="20.149999999999999" customHeight="1" x14ac:dyDescent="0.35">
      <c r="B29" s="23">
        <v>27</v>
      </c>
      <c r="C29" s="24"/>
      <c r="D29" s="6" t="s">
        <v>28</v>
      </c>
      <c r="E29" s="7">
        <f>E27-E28</f>
        <v>0</v>
      </c>
      <c r="F29" s="65">
        <f>F27-F28</f>
        <v>0</v>
      </c>
      <c r="G29" s="157"/>
      <c r="H29" s="158"/>
    </row>
    <row r="30" spans="2:8" ht="20.149999999999999" customHeight="1" x14ac:dyDescent="0.35">
      <c r="B30" s="23">
        <v>27.1</v>
      </c>
      <c r="C30" s="24"/>
      <c r="D30" s="6" t="s">
        <v>29</v>
      </c>
      <c r="E30" s="67"/>
      <c r="F30" s="76"/>
      <c r="G30" s="145"/>
      <c r="H30" s="146"/>
    </row>
    <row r="31" spans="2:8" ht="20.149999999999999" customHeight="1" x14ac:dyDescent="0.35">
      <c r="B31" s="23">
        <v>28</v>
      </c>
      <c r="C31" s="24"/>
      <c r="D31" s="6" t="s">
        <v>30</v>
      </c>
      <c r="E31" s="7">
        <f>SUM(E23:E26)+E29+E30</f>
        <v>0</v>
      </c>
      <c r="F31" s="65">
        <f>SUM(F23:F26)+F29+F30</f>
        <v>0</v>
      </c>
      <c r="G31" s="157"/>
      <c r="H31" s="158"/>
    </row>
    <row r="32" spans="2:8" ht="20.149999999999999" customHeight="1" thickBot="1" x14ac:dyDescent="0.4">
      <c r="B32" s="25">
        <v>29</v>
      </c>
      <c r="C32" s="26"/>
      <c r="D32" s="14" t="s">
        <v>31</v>
      </c>
      <c r="E32" s="8">
        <f>E21+E31</f>
        <v>0</v>
      </c>
      <c r="F32" s="66">
        <f>F21+F31</f>
        <v>0</v>
      </c>
      <c r="G32" s="154"/>
      <c r="H32" s="155"/>
    </row>
    <row r="33" spans="2:8" ht="20.149999999999999" customHeight="1" thickBot="1" x14ac:dyDescent="0.4">
      <c r="C33"/>
      <c r="D33" s="13"/>
      <c r="E33"/>
      <c r="F33"/>
      <c r="G33" s="149"/>
      <c r="H33" s="149"/>
    </row>
    <row r="34" spans="2:8" ht="20.149999999999999" customHeight="1" x14ac:dyDescent="0.35">
      <c r="B34" s="21">
        <v>30</v>
      </c>
      <c r="C34" s="22"/>
      <c r="D34" s="5" t="s">
        <v>32</v>
      </c>
      <c r="E34" s="5"/>
      <c r="F34" s="5"/>
      <c r="G34" s="150"/>
      <c r="H34" s="151"/>
    </row>
    <row r="35" spans="2:8" ht="20.149999999999999" customHeight="1" x14ac:dyDescent="0.35">
      <c r="B35" s="23">
        <v>31</v>
      </c>
      <c r="C35" s="24"/>
      <c r="D35" s="6" t="s">
        <v>33</v>
      </c>
      <c r="E35" s="6"/>
      <c r="F35" s="6"/>
      <c r="G35" s="157"/>
      <c r="H35" s="158"/>
    </row>
    <row r="36" spans="2:8" ht="20.149999999999999" customHeight="1" x14ac:dyDescent="0.35">
      <c r="B36" s="23">
        <v>32</v>
      </c>
      <c r="C36" s="24"/>
      <c r="D36" s="6" t="s">
        <v>34</v>
      </c>
      <c r="E36" s="75"/>
      <c r="F36" s="76"/>
      <c r="G36" s="145"/>
      <c r="H36" s="146"/>
    </row>
    <row r="37" spans="2:8" ht="20.149999999999999" customHeight="1" x14ac:dyDescent="0.35">
      <c r="B37" s="23">
        <v>34</v>
      </c>
      <c r="C37" s="24"/>
      <c r="D37" s="6" t="s">
        <v>35</v>
      </c>
      <c r="E37" s="75"/>
      <c r="F37" s="76"/>
      <c r="G37" s="145"/>
      <c r="H37" s="146"/>
    </row>
    <row r="38" spans="2:8" ht="20.149999999999999" customHeight="1" x14ac:dyDescent="0.35">
      <c r="B38" s="23">
        <v>35</v>
      </c>
      <c r="C38" s="24"/>
      <c r="D38" s="6" t="s">
        <v>36</v>
      </c>
      <c r="E38" s="75"/>
      <c r="F38" s="76"/>
      <c r="G38" s="145"/>
      <c r="H38" s="146"/>
    </row>
    <row r="39" spans="2:8" ht="20.149999999999999" customHeight="1" x14ac:dyDescent="0.35">
      <c r="B39" s="23">
        <v>36</v>
      </c>
      <c r="C39" s="24"/>
      <c r="D39" s="6" t="s">
        <v>37</v>
      </c>
      <c r="E39" s="75"/>
      <c r="F39" s="76"/>
      <c r="G39" s="145"/>
      <c r="H39" s="146"/>
    </row>
    <row r="40" spans="2:8" ht="20.149999999999999" customHeight="1" x14ac:dyDescent="0.35">
      <c r="B40" s="23">
        <v>37</v>
      </c>
      <c r="C40" s="24"/>
      <c r="D40" s="6" t="s">
        <v>38</v>
      </c>
      <c r="E40" s="7">
        <f>SUM(E36:E39)</f>
        <v>0</v>
      </c>
      <c r="F40" s="65">
        <f>SUM(F36:F39)</f>
        <v>0</v>
      </c>
      <c r="G40" s="157"/>
      <c r="H40" s="158"/>
    </row>
    <row r="41" spans="2:8" ht="25" customHeight="1" x14ac:dyDescent="0.35">
      <c r="B41" s="23">
        <v>38</v>
      </c>
      <c r="C41" s="24"/>
      <c r="D41" s="6" t="s">
        <v>39</v>
      </c>
      <c r="E41" s="6"/>
      <c r="F41" s="6"/>
      <c r="G41" s="157"/>
      <c r="H41" s="158"/>
    </row>
    <row r="42" spans="2:8" ht="20.149999999999999" customHeight="1" x14ac:dyDescent="0.35">
      <c r="B42" s="23">
        <v>39</v>
      </c>
      <c r="C42" s="24"/>
      <c r="D42" s="6" t="s">
        <v>40</v>
      </c>
      <c r="E42" s="75"/>
      <c r="F42" s="76"/>
      <c r="G42" s="145"/>
      <c r="H42" s="146"/>
    </row>
    <row r="43" spans="2:8" ht="20.149999999999999" customHeight="1" x14ac:dyDescent="0.35">
      <c r="B43" s="23">
        <v>42</v>
      </c>
      <c r="C43" s="24"/>
      <c r="D43" s="6" t="s">
        <v>41</v>
      </c>
      <c r="E43" s="75"/>
      <c r="F43" s="76"/>
      <c r="G43" s="145"/>
      <c r="H43" s="146"/>
    </row>
    <row r="44" spans="2:8" ht="20.149999999999999" customHeight="1" x14ac:dyDescent="0.35">
      <c r="B44" s="23">
        <v>44</v>
      </c>
      <c r="C44" s="24"/>
      <c r="D44" s="6" t="s">
        <v>42</v>
      </c>
      <c r="E44" s="75"/>
      <c r="F44" s="76"/>
      <c r="G44" s="145"/>
      <c r="H44" s="146"/>
    </row>
    <row r="45" spans="2:8" ht="20.149999999999999" customHeight="1" x14ac:dyDescent="0.35">
      <c r="B45" s="23">
        <v>45</v>
      </c>
      <c r="C45" s="24"/>
      <c r="D45" s="6" t="s">
        <v>43</v>
      </c>
      <c r="E45" s="7">
        <f>SUM(E42:E44)</f>
        <v>0</v>
      </c>
      <c r="F45" s="65">
        <f>SUM(F42:F44)</f>
        <v>0</v>
      </c>
      <c r="G45" s="157"/>
      <c r="H45" s="158"/>
    </row>
    <row r="46" spans="2:8" ht="20.149999999999999" customHeight="1" x14ac:dyDescent="0.35">
      <c r="B46" s="23">
        <v>46</v>
      </c>
      <c r="C46" s="24"/>
      <c r="D46" s="6" t="s">
        <v>44</v>
      </c>
      <c r="E46" s="7">
        <f>E40+E45</f>
        <v>0</v>
      </c>
      <c r="F46" s="65">
        <f>F40+F45</f>
        <v>0</v>
      </c>
      <c r="G46" s="157"/>
      <c r="H46" s="158"/>
    </row>
    <row r="47" spans="2:8" ht="25" customHeight="1" x14ac:dyDescent="0.35">
      <c r="B47" s="23">
        <v>47</v>
      </c>
      <c r="C47" s="24"/>
      <c r="D47" s="6" t="s">
        <v>45</v>
      </c>
      <c r="E47" s="6"/>
      <c r="F47" s="6"/>
      <c r="G47" s="157"/>
      <c r="H47" s="158"/>
    </row>
    <row r="48" spans="2:8" ht="20.149999999999999" customHeight="1" x14ac:dyDescent="0.35">
      <c r="B48" s="23">
        <v>48</v>
      </c>
      <c r="C48" s="24"/>
      <c r="D48" s="6" t="s">
        <v>46</v>
      </c>
      <c r="E48" s="75"/>
      <c r="F48" s="76"/>
      <c r="G48" s="145"/>
      <c r="H48" s="146"/>
    </row>
    <row r="49" spans="2:8" ht="20.149999999999999" customHeight="1" x14ac:dyDescent="0.35">
      <c r="B49" s="23">
        <v>49</v>
      </c>
      <c r="C49" s="24"/>
      <c r="D49" s="6" t="s">
        <v>47</v>
      </c>
      <c r="E49" s="75"/>
      <c r="F49" s="76"/>
      <c r="G49" s="145"/>
      <c r="H49" s="146"/>
    </row>
    <row r="50" spans="2:8" ht="20.149999999999999" customHeight="1" x14ac:dyDescent="0.35">
      <c r="B50" s="23">
        <v>50</v>
      </c>
      <c r="C50" s="24"/>
      <c r="D50" s="6" t="s">
        <v>48</v>
      </c>
      <c r="E50" s="75"/>
      <c r="F50" s="76"/>
      <c r="G50" s="145"/>
      <c r="H50" s="146"/>
    </row>
    <row r="51" spans="2:8" ht="20.149999999999999" customHeight="1" x14ac:dyDescent="0.35">
      <c r="B51" s="23">
        <v>51</v>
      </c>
      <c r="C51" s="24"/>
      <c r="D51" s="6" t="s">
        <v>49</v>
      </c>
      <c r="E51" s="7">
        <f>SUM(E48:E50)</f>
        <v>0</v>
      </c>
      <c r="F51" s="65">
        <f>SUM(F48:F50)</f>
        <v>0</v>
      </c>
      <c r="G51" s="157"/>
      <c r="H51" s="158"/>
    </row>
    <row r="52" spans="2:8" ht="20.149999999999999" customHeight="1" thickBot="1" x14ac:dyDescent="0.4">
      <c r="B52" s="25">
        <v>52</v>
      </c>
      <c r="C52" s="26"/>
      <c r="D52" s="14" t="s">
        <v>50</v>
      </c>
      <c r="E52" s="8">
        <f>E46+E51</f>
        <v>0</v>
      </c>
      <c r="F52" s="66">
        <f>F46+F51</f>
        <v>0</v>
      </c>
      <c r="G52" s="154"/>
      <c r="H52" s="155"/>
    </row>
    <row r="53" spans="2:8" ht="40" customHeight="1" thickBot="1" x14ac:dyDescent="0.4">
      <c r="C53"/>
      <c r="D53" s="13"/>
      <c r="E53"/>
      <c r="F53"/>
      <c r="G53" s="149"/>
      <c r="H53" s="149"/>
    </row>
    <row r="54" spans="2:8" ht="32.25" customHeight="1" thickBot="1" x14ac:dyDescent="0.4">
      <c r="B54" s="18">
        <v>53</v>
      </c>
      <c r="C54" s="20"/>
      <c r="D54" s="12" t="s">
        <v>51</v>
      </c>
      <c r="E54" s="10"/>
      <c r="F54" s="10"/>
      <c r="G54" s="160" t="s">
        <v>9</v>
      </c>
      <c r="H54" s="161"/>
    </row>
    <row r="55" spans="2:8" ht="20.149999999999999" customHeight="1" x14ac:dyDescent="0.35">
      <c r="B55" s="21">
        <v>54</v>
      </c>
      <c r="C55" s="22"/>
      <c r="D55" s="5" t="s">
        <v>52</v>
      </c>
      <c r="E55" s="5"/>
      <c r="F55" s="5"/>
      <c r="G55" s="150"/>
      <c r="H55" s="151"/>
    </row>
    <row r="56" spans="2:8" ht="20.149999999999999" customHeight="1" x14ac:dyDescent="0.35">
      <c r="B56" s="23">
        <v>55</v>
      </c>
      <c r="C56" s="24"/>
      <c r="D56" s="6" t="s">
        <v>53</v>
      </c>
      <c r="E56" s="75"/>
      <c r="F56" s="76"/>
      <c r="G56" s="145"/>
      <c r="H56" s="146"/>
    </row>
    <row r="57" spans="2:8" ht="20.149999999999999" customHeight="1" x14ac:dyDescent="0.35">
      <c r="B57" s="23">
        <v>55.1</v>
      </c>
      <c r="C57" s="24"/>
      <c r="D57" s="6" t="s">
        <v>54</v>
      </c>
      <c r="E57" s="75"/>
      <c r="F57" s="76"/>
      <c r="G57" s="145"/>
      <c r="H57" s="146"/>
    </row>
    <row r="58" spans="2:8" ht="20.149999999999999" customHeight="1" x14ac:dyDescent="0.35">
      <c r="B58" s="23">
        <v>57</v>
      </c>
      <c r="C58" s="24"/>
      <c r="D58" s="6" t="s">
        <v>55</v>
      </c>
      <c r="E58" s="75"/>
      <c r="F58" s="76"/>
      <c r="G58" s="145"/>
      <c r="H58" s="146"/>
    </row>
    <row r="59" spans="2:8" ht="20.149999999999999" customHeight="1" x14ac:dyDescent="0.35">
      <c r="B59" s="23">
        <v>57.01</v>
      </c>
      <c r="C59" s="24"/>
      <c r="D59" s="6" t="s">
        <v>56</v>
      </c>
      <c r="E59" s="75"/>
      <c r="F59" s="76"/>
      <c r="G59" s="119"/>
      <c r="H59" s="120"/>
    </row>
    <row r="60" spans="2:8" ht="20.149999999999999" customHeight="1" x14ac:dyDescent="0.35">
      <c r="B60" s="23">
        <v>57.02</v>
      </c>
      <c r="C60" s="24"/>
      <c r="D60" s="6" t="s">
        <v>57</v>
      </c>
      <c r="E60" s="75"/>
      <c r="F60" s="76"/>
      <c r="G60" s="119"/>
      <c r="H60" s="120"/>
    </row>
    <row r="61" spans="2:8" ht="20.149999999999999" customHeight="1" x14ac:dyDescent="0.35">
      <c r="B61" s="23">
        <v>57.1</v>
      </c>
      <c r="C61" s="24"/>
      <c r="D61" s="6" t="s">
        <v>58</v>
      </c>
      <c r="E61" s="75"/>
      <c r="F61" s="76"/>
      <c r="G61" s="145"/>
      <c r="H61" s="146"/>
    </row>
    <row r="62" spans="2:8" ht="20.149999999999999" customHeight="1" x14ac:dyDescent="0.35">
      <c r="B62" s="23">
        <v>57.2</v>
      </c>
      <c r="C62" s="24"/>
      <c r="D62" s="6" t="s">
        <v>59</v>
      </c>
      <c r="E62" s="7">
        <f>SUM(E56:E61)</f>
        <v>0</v>
      </c>
      <c r="F62" s="65">
        <f>SUM(F56:F61)</f>
        <v>0</v>
      </c>
      <c r="G62" s="157"/>
      <c r="H62" s="158"/>
    </row>
    <row r="63" spans="2:8" ht="25" customHeight="1" x14ac:dyDescent="0.35">
      <c r="B63" s="23">
        <v>57.3</v>
      </c>
      <c r="C63" s="24"/>
      <c r="D63" s="6" t="s">
        <v>60</v>
      </c>
      <c r="E63" s="6"/>
      <c r="F63" s="6"/>
      <c r="G63" s="157"/>
      <c r="H63" s="158"/>
    </row>
    <row r="64" spans="2:8" ht="20.149999999999999" customHeight="1" x14ac:dyDescent="0.35">
      <c r="B64" s="23">
        <v>58</v>
      </c>
      <c r="C64" s="24"/>
      <c r="D64" s="6" t="s">
        <v>61</v>
      </c>
      <c r="E64" s="75"/>
      <c r="F64" s="76"/>
      <c r="G64" s="145"/>
      <c r="H64" s="146"/>
    </row>
    <row r="65" spans="2:8" ht="20.149999999999999" customHeight="1" x14ac:dyDescent="0.35">
      <c r="B65" s="23">
        <v>58.1</v>
      </c>
      <c r="C65" s="24"/>
      <c r="D65" s="6" t="s">
        <v>62</v>
      </c>
      <c r="E65" s="75"/>
      <c r="F65" s="76"/>
      <c r="G65" s="145"/>
      <c r="H65" s="146"/>
    </row>
    <row r="66" spans="2:8" ht="20.149999999999999" customHeight="1" x14ac:dyDescent="0.35">
      <c r="B66" s="23">
        <v>58.2</v>
      </c>
      <c r="C66" s="24"/>
      <c r="D66" s="6" t="s">
        <v>63</v>
      </c>
      <c r="E66" s="75"/>
      <c r="F66" s="76"/>
      <c r="G66" s="145"/>
      <c r="H66" s="146"/>
    </row>
    <row r="67" spans="2:8" ht="20.149999999999999" customHeight="1" x14ac:dyDescent="0.35">
      <c r="B67" s="23">
        <v>59</v>
      </c>
      <c r="C67" s="24"/>
      <c r="D67" s="6" t="s">
        <v>64</v>
      </c>
      <c r="E67" s="75"/>
      <c r="F67" s="76"/>
      <c r="G67" s="145"/>
      <c r="H67" s="146"/>
    </row>
    <row r="68" spans="2:8" ht="20.149999999999999" customHeight="1" x14ac:dyDescent="0.35">
      <c r="B68" s="23">
        <v>59.1</v>
      </c>
      <c r="C68" s="24"/>
      <c r="D68" s="6" t="s">
        <v>65</v>
      </c>
      <c r="E68" s="75"/>
      <c r="F68" s="76"/>
      <c r="G68" s="145"/>
      <c r="H68" s="146"/>
    </row>
    <row r="69" spans="2:8" ht="20.149999999999999" customHeight="1" x14ac:dyDescent="0.35">
      <c r="B69" s="23">
        <v>64.099999999999994</v>
      </c>
      <c r="C69" s="24"/>
      <c r="D69" s="6" t="s">
        <v>66</v>
      </c>
      <c r="E69" s="7">
        <f>SUM(E64:E68)</f>
        <v>0</v>
      </c>
      <c r="F69" s="65">
        <f>SUM(F64:F68)</f>
        <v>0</v>
      </c>
      <c r="G69" s="157"/>
      <c r="H69" s="158"/>
    </row>
    <row r="70" spans="2:8" ht="20.149999999999999" customHeight="1" x14ac:dyDescent="0.35">
      <c r="B70" s="23">
        <v>65</v>
      </c>
      <c r="C70" s="24"/>
      <c r="D70" s="6" t="s">
        <v>67</v>
      </c>
      <c r="E70" s="7">
        <f>E62+E69</f>
        <v>0</v>
      </c>
      <c r="F70" s="65">
        <f>F62+F69</f>
        <v>0</v>
      </c>
      <c r="G70" s="157"/>
      <c r="H70" s="158"/>
    </row>
    <row r="71" spans="2:8" ht="25" customHeight="1" x14ac:dyDescent="0.35">
      <c r="B71" s="23">
        <v>66</v>
      </c>
      <c r="C71" s="24"/>
      <c r="D71" s="6" t="s">
        <v>68</v>
      </c>
      <c r="E71" s="6"/>
      <c r="F71" s="6"/>
      <c r="G71" s="157"/>
      <c r="H71" s="158"/>
    </row>
    <row r="72" spans="2:8" ht="20.149999999999999" customHeight="1" x14ac:dyDescent="0.35">
      <c r="B72" s="23">
        <v>66.099999999999994</v>
      </c>
      <c r="C72" s="24"/>
      <c r="D72" s="6" t="s">
        <v>69</v>
      </c>
      <c r="E72" s="75"/>
      <c r="F72" s="76"/>
      <c r="G72" s="145"/>
      <c r="H72" s="146"/>
    </row>
    <row r="73" spans="2:8" ht="20.149999999999999" customHeight="1" x14ac:dyDescent="0.35">
      <c r="B73" s="23">
        <v>66.2</v>
      </c>
      <c r="C73" s="24"/>
      <c r="D73" s="6" t="s">
        <v>70</v>
      </c>
      <c r="E73" s="75"/>
      <c r="F73" s="76"/>
      <c r="G73" s="145"/>
      <c r="H73" s="146"/>
    </row>
    <row r="74" spans="2:8" ht="20.149999999999999" customHeight="1" x14ac:dyDescent="0.35">
      <c r="B74" s="23">
        <v>68</v>
      </c>
      <c r="C74" s="24"/>
      <c r="D74" s="6" t="s">
        <v>71</v>
      </c>
      <c r="E74" s="75"/>
      <c r="F74" s="76"/>
      <c r="G74" s="145"/>
      <c r="H74" s="146"/>
    </row>
    <row r="75" spans="2:8" ht="20.149999999999999" customHeight="1" x14ac:dyDescent="0.35">
      <c r="B75" s="23">
        <v>69</v>
      </c>
      <c r="C75" s="24"/>
      <c r="D75" s="6" t="s">
        <v>72</v>
      </c>
      <c r="E75" s="75"/>
      <c r="F75" s="76"/>
      <c r="G75" s="145"/>
      <c r="H75" s="146"/>
    </row>
    <row r="76" spans="2:8" ht="20.149999999999999" customHeight="1" x14ac:dyDescent="0.35">
      <c r="B76" s="23">
        <v>70</v>
      </c>
      <c r="C76" s="24"/>
      <c r="D76" s="6" t="s">
        <v>73</v>
      </c>
      <c r="E76" s="75"/>
      <c r="F76" s="76"/>
      <c r="G76" s="145"/>
      <c r="H76" s="146"/>
    </row>
    <row r="77" spans="2:8" ht="20.149999999999999" customHeight="1" x14ac:dyDescent="0.35">
      <c r="B77" s="23">
        <v>71</v>
      </c>
      <c r="C77" s="24"/>
      <c r="D77" s="6" t="s">
        <v>74</v>
      </c>
      <c r="E77" s="75"/>
      <c r="F77" s="76"/>
      <c r="G77" s="145"/>
      <c r="H77" s="146"/>
    </row>
    <row r="78" spans="2:8" ht="20.149999999999999" customHeight="1" x14ac:dyDescent="0.35">
      <c r="B78" s="23">
        <v>72</v>
      </c>
      <c r="C78" s="24"/>
      <c r="D78" s="6" t="s">
        <v>75</v>
      </c>
      <c r="E78" s="75"/>
      <c r="F78" s="76"/>
      <c r="G78" s="145"/>
      <c r="H78" s="146"/>
    </row>
    <row r="79" spans="2:8" ht="20.149999999999999" customHeight="1" x14ac:dyDescent="0.35">
      <c r="B79" s="23">
        <v>73</v>
      </c>
      <c r="C79" s="24"/>
      <c r="D79" s="6" t="s">
        <v>76</v>
      </c>
      <c r="E79" s="7">
        <f>SUM(E72:E78)</f>
        <v>0</v>
      </c>
      <c r="F79" s="65">
        <f>SUM(F72:F78)</f>
        <v>0</v>
      </c>
      <c r="G79" s="157"/>
      <c r="H79" s="158"/>
    </row>
    <row r="80" spans="2:8" ht="20.149999999999999" customHeight="1" x14ac:dyDescent="0.35">
      <c r="B80" s="23">
        <v>74</v>
      </c>
      <c r="C80" s="24"/>
      <c r="D80" s="6" t="s">
        <v>77</v>
      </c>
      <c r="E80" s="7">
        <f>E70-E79</f>
        <v>0</v>
      </c>
      <c r="F80" s="65">
        <f>F70-F79</f>
        <v>0</v>
      </c>
      <c r="G80" s="157"/>
      <c r="H80" s="158"/>
    </row>
    <row r="81" spans="2:8" ht="25" customHeight="1" x14ac:dyDescent="0.35">
      <c r="B81" s="23">
        <v>74.099999999999994</v>
      </c>
      <c r="C81" s="24"/>
      <c r="D81" s="6" t="s">
        <v>78</v>
      </c>
      <c r="E81" s="6"/>
      <c r="F81" s="6"/>
      <c r="G81" s="157"/>
      <c r="H81" s="158"/>
    </row>
    <row r="82" spans="2:8" ht="20.149999999999999" customHeight="1" x14ac:dyDescent="0.35">
      <c r="B82" s="23">
        <v>78</v>
      </c>
      <c r="C82" s="24"/>
      <c r="D82" s="6" t="s">
        <v>79</v>
      </c>
      <c r="E82" s="75"/>
      <c r="F82" s="76"/>
      <c r="G82" s="145"/>
      <c r="H82" s="146"/>
    </row>
    <row r="83" spans="2:8" ht="20.149999999999999" customHeight="1" x14ac:dyDescent="0.35">
      <c r="B83" s="23">
        <v>78.099999999999994</v>
      </c>
      <c r="C83" s="24"/>
      <c r="D83" s="6" t="s">
        <v>80</v>
      </c>
      <c r="E83" s="75"/>
      <c r="F83" s="76"/>
      <c r="G83" s="145"/>
      <c r="H83" s="146"/>
    </row>
    <row r="84" spans="2:8" ht="20.149999999999999" customHeight="1" x14ac:dyDescent="0.35">
      <c r="B84" s="23">
        <v>79</v>
      </c>
      <c r="C84" s="24"/>
      <c r="D84" s="6" t="s">
        <v>81</v>
      </c>
      <c r="E84" s="7">
        <f>E80+E82+E83</f>
        <v>0</v>
      </c>
      <c r="F84" s="65">
        <f>F80+F82+F83</f>
        <v>0</v>
      </c>
      <c r="G84" s="159"/>
      <c r="H84" s="158"/>
    </row>
    <row r="85" spans="2:8" ht="20.149999999999999" customHeight="1" x14ac:dyDescent="0.35">
      <c r="B85" s="23">
        <v>80</v>
      </c>
      <c r="C85" s="24"/>
      <c r="D85" s="6" t="s">
        <v>82</v>
      </c>
      <c r="E85" s="75"/>
      <c r="F85" s="76"/>
      <c r="G85" s="145"/>
      <c r="H85" s="146"/>
    </row>
    <row r="86" spans="2:8" ht="20.149999999999999" customHeight="1" x14ac:dyDescent="0.35">
      <c r="B86" s="23">
        <v>81</v>
      </c>
      <c r="C86" s="24"/>
      <c r="D86" s="6" t="s">
        <v>83</v>
      </c>
      <c r="E86" s="75"/>
      <c r="F86" s="76"/>
      <c r="G86" s="145"/>
      <c r="H86" s="146"/>
    </row>
    <row r="87" spans="2:8" ht="20.149999999999999" customHeight="1" thickBot="1" x14ac:dyDescent="0.4">
      <c r="B87" s="25">
        <v>82</v>
      </c>
      <c r="C87" s="26"/>
      <c r="D87" s="14" t="s">
        <v>84</v>
      </c>
      <c r="E87" s="8">
        <f>SUM(E84:E86)</f>
        <v>0</v>
      </c>
      <c r="F87" s="66">
        <f>SUM(F84:F86)</f>
        <v>0</v>
      </c>
      <c r="G87" s="154"/>
      <c r="H87" s="155"/>
    </row>
    <row r="88" spans="2:8" ht="40" hidden="1" customHeight="1" thickBot="1" x14ac:dyDescent="0.4">
      <c r="C88"/>
      <c r="D88" s="13"/>
      <c r="E88"/>
      <c r="F88"/>
      <c r="G88" s="149"/>
      <c r="H88" s="149"/>
    </row>
    <row r="89" spans="2:8" ht="32.25" hidden="1" customHeight="1" thickTop="1" thickBot="1" x14ac:dyDescent="0.4">
      <c r="B89" s="35">
        <v>106</v>
      </c>
      <c r="C89" s="35"/>
      <c r="D89" s="36" t="s">
        <v>85</v>
      </c>
      <c r="E89" s="37" t="s">
        <v>86</v>
      </c>
      <c r="F89" s="37" t="s">
        <v>137</v>
      </c>
      <c r="G89" s="156" t="s">
        <v>87</v>
      </c>
      <c r="H89" s="156"/>
    </row>
    <row r="90" spans="2:8" ht="20.149999999999999" hidden="1" customHeight="1" thickTop="1" thickBot="1" x14ac:dyDescent="0.4">
      <c r="B90" s="35">
        <v>107</v>
      </c>
      <c r="C90" s="35"/>
      <c r="D90" s="36" t="s">
        <v>88</v>
      </c>
      <c r="E90" s="38"/>
      <c r="F90" s="38"/>
      <c r="G90" s="153"/>
      <c r="H90" s="153"/>
    </row>
    <row r="91" spans="2:8" ht="20.149999999999999" hidden="1" customHeight="1" thickTop="1" thickBot="1" x14ac:dyDescent="0.4">
      <c r="B91" s="35">
        <v>108</v>
      </c>
      <c r="C91" s="35"/>
      <c r="D91" s="36" t="s">
        <v>89</v>
      </c>
      <c r="E91" s="39"/>
      <c r="F91" s="39"/>
      <c r="G91" s="152"/>
      <c r="H91" s="152"/>
    </row>
    <row r="92" spans="2:8" ht="20.149999999999999" hidden="1" customHeight="1" thickTop="1" thickBot="1" x14ac:dyDescent="0.4">
      <c r="B92" s="35">
        <v>109</v>
      </c>
      <c r="C92" s="35"/>
      <c r="D92" s="36" t="s">
        <v>90</v>
      </c>
      <c r="E92" s="39"/>
      <c r="F92" s="39"/>
      <c r="G92" s="152"/>
      <c r="H92" s="152"/>
    </row>
    <row r="93" spans="2:8" ht="20.149999999999999" hidden="1" customHeight="1" thickTop="1" thickBot="1" x14ac:dyDescent="0.4">
      <c r="B93" s="35">
        <v>114</v>
      </c>
      <c r="C93" s="35"/>
      <c r="D93" s="36" t="s">
        <v>91</v>
      </c>
      <c r="E93" s="39"/>
      <c r="F93" s="39"/>
      <c r="G93" s="152"/>
      <c r="H93" s="152"/>
    </row>
    <row r="94" spans="2:8" ht="20.149999999999999" hidden="1" customHeight="1" thickTop="1" thickBot="1" x14ac:dyDescent="0.4">
      <c r="B94" s="35">
        <v>114.1</v>
      </c>
      <c r="C94" s="35"/>
      <c r="D94" s="36" t="s">
        <v>92</v>
      </c>
      <c r="E94" s="39"/>
      <c r="F94" s="39"/>
      <c r="G94" s="152"/>
      <c r="H94" s="152"/>
    </row>
    <row r="95" spans="2:8" ht="20.149999999999999" hidden="1" customHeight="1" thickTop="1" thickBot="1" x14ac:dyDescent="0.4">
      <c r="B95" s="35">
        <v>139</v>
      </c>
      <c r="C95" s="35"/>
      <c r="D95" s="36" t="s">
        <v>93</v>
      </c>
      <c r="E95" s="40">
        <f>SUM(E91:E94)</f>
        <v>0</v>
      </c>
      <c r="F95" s="40">
        <f>SUM(F91:F94)</f>
        <v>0</v>
      </c>
      <c r="G95" s="153"/>
      <c r="H95" s="153"/>
    </row>
    <row r="96" spans="2:8" ht="25" hidden="1" customHeight="1" thickTop="1" thickBot="1" x14ac:dyDescent="0.4">
      <c r="B96" s="35">
        <v>140</v>
      </c>
      <c r="C96" s="35"/>
      <c r="D96" s="36" t="s">
        <v>94</v>
      </c>
      <c r="E96" s="38"/>
      <c r="F96" s="38"/>
      <c r="G96" s="153"/>
      <c r="H96" s="153"/>
    </row>
    <row r="97" spans="2:8" ht="20.149999999999999" hidden="1" customHeight="1" thickTop="1" thickBot="1" x14ac:dyDescent="0.4">
      <c r="B97" s="35">
        <v>146</v>
      </c>
      <c r="C97" s="35"/>
      <c r="D97" s="36" t="s">
        <v>95</v>
      </c>
      <c r="E97" s="39"/>
      <c r="F97" s="39"/>
      <c r="G97" s="152"/>
      <c r="H97" s="152"/>
    </row>
    <row r="98" spans="2:8" ht="20.149999999999999" hidden="1" customHeight="1" thickTop="1" thickBot="1" x14ac:dyDescent="0.4">
      <c r="B98" s="35">
        <v>146.1</v>
      </c>
      <c r="C98" s="35"/>
      <c r="D98" s="36" t="s">
        <v>96</v>
      </c>
      <c r="E98" s="39"/>
      <c r="F98" s="39"/>
      <c r="G98" s="152"/>
      <c r="H98" s="152"/>
    </row>
    <row r="99" spans="2:8" ht="20.149999999999999" hidden="1" customHeight="1" thickTop="1" thickBot="1" x14ac:dyDescent="0.4">
      <c r="B99" s="35">
        <v>153</v>
      </c>
      <c r="C99" s="35"/>
      <c r="D99" s="36" t="s">
        <v>97</v>
      </c>
      <c r="E99" s="40">
        <f>SUM(E97:E98)</f>
        <v>0</v>
      </c>
      <c r="F99" s="40">
        <f>SUM(F97:F98)</f>
        <v>0</v>
      </c>
      <c r="G99" s="153"/>
      <c r="H99" s="153"/>
    </row>
    <row r="100" spans="2:8" ht="25" hidden="1" customHeight="1" thickTop="1" thickBot="1" x14ac:dyDescent="0.4">
      <c r="B100" s="35">
        <v>154</v>
      </c>
      <c r="C100" s="35"/>
      <c r="D100" s="36" t="s">
        <v>98</v>
      </c>
      <c r="E100" s="38"/>
      <c r="F100" s="38"/>
      <c r="G100" s="153"/>
      <c r="H100" s="153"/>
    </row>
    <row r="101" spans="2:8" ht="20.149999999999999" hidden="1" customHeight="1" thickTop="1" thickBot="1" x14ac:dyDescent="0.4">
      <c r="B101" s="35">
        <v>155</v>
      </c>
      <c r="C101" s="35"/>
      <c r="D101" s="36" t="s">
        <v>99</v>
      </c>
      <c r="E101" s="39"/>
      <c r="F101" s="39"/>
      <c r="G101" s="152"/>
      <c r="H101" s="152"/>
    </row>
    <row r="102" spans="2:8" ht="20.149999999999999" hidden="1" customHeight="1" thickTop="1" thickBot="1" x14ac:dyDescent="0.4">
      <c r="B102" s="35">
        <v>156</v>
      </c>
      <c r="C102" s="35"/>
      <c r="D102" s="36" t="s">
        <v>100</v>
      </c>
      <c r="E102" s="39"/>
      <c r="F102" s="39"/>
      <c r="G102" s="152"/>
      <c r="H102" s="152"/>
    </row>
    <row r="103" spans="2:8" ht="20.149999999999999" hidden="1" customHeight="1" thickTop="1" thickBot="1" x14ac:dyDescent="0.4">
      <c r="B103" s="35">
        <v>158</v>
      </c>
      <c r="C103" s="35"/>
      <c r="D103" s="36" t="s">
        <v>91</v>
      </c>
      <c r="E103" s="39"/>
      <c r="F103" s="39"/>
      <c r="G103" s="152"/>
      <c r="H103" s="152"/>
    </row>
    <row r="104" spans="2:8" ht="20.149999999999999" hidden="1" customHeight="1" thickTop="1" thickBot="1" x14ac:dyDescent="0.4">
      <c r="B104" s="35">
        <v>158.1</v>
      </c>
      <c r="C104" s="35"/>
      <c r="D104" s="36" t="s">
        <v>101</v>
      </c>
      <c r="E104" s="39"/>
      <c r="F104" s="39"/>
      <c r="G104" s="152"/>
      <c r="H104" s="152"/>
    </row>
    <row r="105" spans="2:8" ht="20.149999999999999" hidden="1" customHeight="1" thickTop="1" thickBot="1" x14ac:dyDescent="0.4">
      <c r="B105" s="35">
        <v>165</v>
      </c>
      <c r="C105" s="35"/>
      <c r="D105" s="36" t="s">
        <v>102</v>
      </c>
      <c r="E105" s="40">
        <f>SUM(E101:E104)</f>
        <v>0</v>
      </c>
      <c r="F105" s="40">
        <f>SUM(F101:F104)</f>
        <v>0</v>
      </c>
      <c r="G105" s="153"/>
      <c r="H105" s="153"/>
    </row>
    <row r="106" spans="2:8" ht="20.149999999999999" hidden="1" customHeight="1" thickTop="1" thickBot="1" x14ac:dyDescent="0.4">
      <c r="B106" s="35">
        <v>166</v>
      </c>
      <c r="C106" s="35"/>
      <c r="D106" s="36" t="s">
        <v>103</v>
      </c>
      <c r="E106" s="40">
        <f>E95+E99+E105</f>
        <v>0</v>
      </c>
      <c r="F106" s="40">
        <f>F95+F99+F105</f>
        <v>0</v>
      </c>
      <c r="G106" s="153"/>
      <c r="H106" s="153"/>
    </row>
    <row r="107" spans="2:8" ht="20.149999999999999" hidden="1" customHeight="1" thickTop="1" thickBot="1" x14ac:dyDescent="0.4">
      <c r="B107" s="35">
        <v>167</v>
      </c>
      <c r="C107" s="35"/>
      <c r="D107" s="36" t="s">
        <v>104</v>
      </c>
      <c r="E107" s="39"/>
      <c r="F107" s="39"/>
      <c r="G107" s="152"/>
      <c r="H107" s="152"/>
    </row>
    <row r="108" spans="2:8" ht="20.149999999999999" hidden="1" customHeight="1" thickTop="1" thickBot="1" x14ac:dyDescent="0.4">
      <c r="B108" s="35">
        <v>168</v>
      </c>
      <c r="C108" s="35"/>
      <c r="D108" s="36" t="s">
        <v>105</v>
      </c>
      <c r="E108" s="40">
        <f>SUM(E106:E107)</f>
        <v>0</v>
      </c>
      <c r="F108" s="40">
        <f>SUM(F106:F107)</f>
        <v>0</v>
      </c>
      <c r="G108" s="153"/>
      <c r="H108" s="153"/>
    </row>
    <row r="109" spans="2:8" ht="20.149999999999999" customHeight="1" thickBot="1" x14ac:dyDescent="0.4">
      <c r="C109"/>
      <c r="D109" s="13"/>
      <c r="E109"/>
      <c r="F109"/>
      <c r="G109" s="149"/>
      <c r="H109" s="149"/>
    </row>
    <row r="110" spans="2:8" ht="20.149999999999999" customHeight="1" x14ac:dyDescent="0.35">
      <c r="B110" s="21" t="s">
        <v>106</v>
      </c>
      <c r="C110" s="22"/>
      <c r="D110" s="5" t="s">
        <v>107</v>
      </c>
      <c r="E110" s="5"/>
      <c r="F110" s="5"/>
      <c r="G110" s="150"/>
      <c r="H110" s="151"/>
    </row>
    <row r="111" spans="2:8" ht="20.149999999999999" customHeight="1" x14ac:dyDescent="0.35">
      <c r="B111" s="23" t="s">
        <v>108</v>
      </c>
      <c r="C111" s="24"/>
      <c r="D111" s="6" t="s">
        <v>109</v>
      </c>
      <c r="E111" s="30" t="str">
        <f>IF(OR(AND(ISBLANK(E62), ISBLANK(E79),ISBLANK(E70)), AND(IF(E62=0,TRUE,FALSE),IF(E79=0,TRUE,FALSE),IF(E70=0,TRUE,FALSE))),"",IF(IF(E70=0,TRUE,FALSE),"-",ROUND((E62-E79)/E70,3)))</f>
        <v/>
      </c>
      <c r="F111" s="89" t="str">
        <f>IF(OR(AND(ISBLANK(F62), ISBLANK(F79),ISBLANK(F70)), AND(IF(F62=0,TRUE,FALSE),IF(F79=0,TRUE,FALSE),IF(F70=0,TRUE,FALSE))),"",IF(IF(F70=0,TRUE,FALSE),"-",ROUND((F62-F79)/F70,3)))</f>
        <v/>
      </c>
      <c r="G111" s="145"/>
      <c r="H111" s="146"/>
    </row>
    <row r="112" spans="2:8" ht="20.149999999999999" customHeight="1" x14ac:dyDescent="0.35">
      <c r="B112" s="23" t="s">
        <v>110</v>
      </c>
      <c r="C112" s="24"/>
      <c r="D112" s="6" t="s">
        <v>111</v>
      </c>
      <c r="E112" s="30" t="str">
        <f>IF(OR(AND(ISBLANK(E69), ISBLANK(E70)), AND(IF(E69=0,TRUE,FALSE),IF(E70=0,TRUE,FALSE))),"",IF(IF(E70=0,TRUE,FALSE),"-",ROUND(E69/E70,3)))</f>
        <v/>
      </c>
      <c r="F112" s="89" t="str">
        <f>IF(OR(AND(ISBLANK(F69), ISBLANK(F70)), AND(IF(F69=0,TRUE,FALSE),IF(F70=0,TRUE,FALSE))),"",IF(IF(F70=0,TRUE,FALSE),"-",ROUND(F69/F70,3)))</f>
        <v/>
      </c>
      <c r="G112" s="145"/>
      <c r="H112" s="146"/>
    </row>
    <row r="113" spans="2:8" ht="20.149999999999999" customHeight="1" x14ac:dyDescent="0.35">
      <c r="B113" s="23" t="s">
        <v>112</v>
      </c>
      <c r="C113" s="24"/>
      <c r="D113" s="6" t="s">
        <v>113</v>
      </c>
      <c r="E113" s="30" t="str">
        <f>IF(OR(AND(ISBLANK(E80), ISBLANK(E70)),AND(IF(E80=0,TRUE,FALSE),IF(E70=0,TRUE,FALSE))),"",IF(IF(E70=0,TRUE,FALSE),"-",ROUND(E80/E70,3)))</f>
        <v/>
      </c>
      <c r="F113" s="89" t="str">
        <f>IF(OR(AND(ISBLANK(F80), ISBLANK(F70)),AND(IF(F80=0,TRUE,FALSE),IF(F70=0,TRUE,FALSE))),"",IF(IF(F70=0,TRUE,FALSE),"-",ROUND(F80/F70,3)))</f>
        <v/>
      </c>
      <c r="G113" s="145"/>
      <c r="H113" s="146"/>
    </row>
    <row r="114" spans="2:8" ht="20.149999999999999" customHeight="1" x14ac:dyDescent="0.35">
      <c r="B114" s="23">
        <v>174</v>
      </c>
      <c r="C114" s="24"/>
      <c r="D114" s="6" t="s">
        <v>114</v>
      </c>
      <c r="E114" s="31" t="str">
        <f>IF(OR(AND(ISBLANK(E21), ISBLANK(E40)),AND(IF(E21=0,TRUE,FALSE),IF(E40=0,TRUE,FALSE))),"",IF(IF(E40=0,TRUE,FALSE),"-",ROUND(E21/E40,1)))</f>
        <v/>
      </c>
      <c r="F114" s="90" t="str">
        <f>IF(OR(AND(ISBLANK(F21), ISBLANK(F40)),AND(IF(F21=0,TRUE,FALSE),IF(F40=0,TRUE,FALSE))),"",IF(IF(F40=0,TRUE,FALSE),"-",ROUND(F21/F40,1)))</f>
        <v/>
      </c>
      <c r="G114" s="145"/>
      <c r="H114" s="146"/>
    </row>
    <row r="115" spans="2:8" ht="20.149999999999999" customHeight="1" x14ac:dyDescent="0.35">
      <c r="B115" s="23">
        <v>175</v>
      </c>
      <c r="C115" s="24"/>
      <c r="D115" s="6" t="s">
        <v>115</v>
      </c>
      <c r="E115" s="32" t="str">
        <f>IF(OR(AND(ISBLANK(E17), ISBLANK(E56),ISBLANK(DaysInPeriod)),AND(IF(E17=0,TRUE,FALSE),IF(E56=0,TRUE,FALSE),IF(DaysInPeriod=0,TRUE,FALSE))),"",IF(OR(IF(E56=0,TRUE,FALSE),IF(DaysInPeriod=0,TRUE,FALSE)),"-",ROUND(E17/(E56/DaysInPeriod),0)))</f>
        <v/>
      </c>
      <c r="F115" s="91" t="str">
        <f>IF(OR(AND(ISBLANK(F17), ISBLANK(F56),ISBLANK(DaysInPeriod)),AND(IF(F17=0,TRUE,FALSE),IF(F56=0,TRUE,FALSE),IF(DaysInPeriod=0,TRUE,FALSE))),"",IF(OR(IF(F56=0,TRUE,FALSE),IF(DaysInPeriod=0,TRUE,FALSE)),"-",ROUND(F17/(F56/DaysInPeriod),0)))</f>
        <v/>
      </c>
      <c r="G115" s="145"/>
      <c r="H115" s="146"/>
    </row>
    <row r="116" spans="2:8" ht="20.149999999999999" customHeight="1" x14ac:dyDescent="0.35">
      <c r="B116" s="23">
        <v>176</v>
      </c>
      <c r="C116" s="24"/>
      <c r="D116" s="6" t="s">
        <v>116</v>
      </c>
      <c r="E116" s="32" t="str">
        <f>IF(OR(AND(ISBLANK(E40), ISBLANK(E37),ISBLANK(E79), ISBLANK(E74),ISBLANK(DaysInPeriod)),AND(IF(E40=0,TRUE,FALSE),IF(E37=0,TRUE,FALSE),IF(E79=0,TRUE,FALSE),IF(E74=0,TRUE,FALSE),IF(DaysInPeriod=0,TRUE,FALSE))), "",IF(OR(IF(((E79-E74)=0),TRUE,FALSE),IF(DaysInPeriod=0,TRUE,FALSE)),"-",ROUND((E40-E37)/((E79-E74)/DaysInPeriod),0)))</f>
        <v/>
      </c>
      <c r="F116" s="91" t="str">
        <f>IF(OR(AND(ISBLANK(F40), ISBLANK(F37),ISBLANK(F79), ISBLANK(F74),ISBLANK(DaysInPeriod)),AND(IF(F40=0,TRUE,FALSE),IF(F37=0,TRUE,FALSE),IF(F79=0,TRUE,FALSE),IF(F74=0,TRUE,FALSE),IF(DaysInPeriod=0,TRUE,FALSE))), "",IF(OR(IF(((F79-F74)=0),TRUE,FALSE),IF(DaysInPeriod=0,TRUE,FALSE)),"-",ROUND((F40-F37)/((F79-F74)/DaysInPeriod),0)))</f>
        <v/>
      </c>
      <c r="G116" s="145"/>
      <c r="H116" s="146"/>
    </row>
    <row r="117" spans="2:8" ht="20.149999999999999" customHeight="1" x14ac:dyDescent="0.35">
      <c r="B117" s="23">
        <v>177</v>
      </c>
      <c r="C117" s="24"/>
      <c r="D117" s="6" t="s">
        <v>117</v>
      </c>
      <c r="E117" s="33" t="str">
        <f>IF(OR(AND(ISBLANK(E80), ISBLANK(E74),ISBLANK(E75),ISBLANK(E36)),AND(IF(E80=0,TRUE,FALSE),IF(E74=0,TRUE,FALSE),IF(E75=0,TRUE,FALSE),IF(E36=0,TRUE,FALSE))),"",IF(IF(((E75+E36)=0),TRUE,FALSE),"-",ROUND((E80+E74+E75)/(E75+E36),1)))</f>
        <v/>
      </c>
      <c r="F117" s="92" t="str">
        <f>IF(OR(AND(ISBLANK(F80), ISBLANK(F74),ISBLANK(F75),ISBLANK(F36)),AND(IF(F80=0,TRUE,FALSE),IF(F74=0,TRUE,FALSE),IF(F75=0,TRUE,FALSE),IF(F36=0,TRUE,FALSE))),"",IF(IF(((F75+F36)=0),TRUE,FALSE),"-",ROUND((F80+F74+F75)/(F75+F36),1)))</f>
        <v/>
      </c>
      <c r="G117" s="145"/>
      <c r="H117" s="146"/>
    </row>
    <row r="118" spans="2:8" ht="20.149999999999999" customHeight="1" x14ac:dyDescent="0.35">
      <c r="B118" s="23">
        <v>178</v>
      </c>
      <c r="C118" s="24"/>
      <c r="D118" s="6" t="s">
        <v>118</v>
      </c>
      <c r="E118" s="30" t="str">
        <f>IF(OR(AND(ISBLANK(E80), ISBLANK(E74), ISBLANK(E40), ISBLANK(E42)),AND(IF(E80=0,TRUE,FALSE),IF(E74=0,TRUE,FALSE),IF(E40=0,TRUE,FALSE),IF(E42=0,TRUE,FALSE))),"",IF(IF(((E40+E42)=0),TRUE,FALSE),"-",ROUND((E80+E74)/(E40+E42),3)))</f>
        <v/>
      </c>
      <c r="F118" s="89" t="str">
        <f>IF(OR(AND(ISBLANK(F80), ISBLANK(F74), ISBLANK(F40), ISBLANK(F42)),AND(IF(F80=0,TRUE,FALSE),IF(F74=0,TRUE,FALSE),IF(F40=0,TRUE,FALSE),IF(F42=0,TRUE,FALSE))),"",IF(IF(((F40+F42)=0),TRUE,FALSE),"-",ROUND((F80+F74)/(F40+F42),3)))</f>
        <v/>
      </c>
      <c r="G118" s="145"/>
      <c r="H118" s="146"/>
    </row>
    <row r="119" spans="2:8" ht="20.149999999999999" customHeight="1" x14ac:dyDescent="0.35">
      <c r="B119" s="23">
        <v>179</v>
      </c>
      <c r="C119" s="24"/>
      <c r="D119" s="6" t="s">
        <v>119</v>
      </c>
      <c r="E119" s="30" t="str">
        <f>IF(OR(AND(ISBLANK(E51), ISBLANK(E32)),AND(IF(E51=0,TRUE,FALSE),IF(E32=0,TRUE,FALSE))),"",IF(IF(E32=0,TRUE,FALSE),"-",ROUND(E51/E32,3)))</f>
        <v/>
      </c>
      <c r="F119" s="89" t="str">
        <f>IF(OR(AND(ISBLANK(F51), ISBLANK(F32)),AND(IF(F51=0,TRUE,FALSE),IF(F32=0,TRUE,FALSE))),"",IF(IF(F32=0,TRUE,FALSE),"-",ROUND(F51/F32,3)))</f>
        <v/>
      </c>
      <c r="G119" s="145"/>
      <c r="H119" s="146"/>
    </row>
    <row r="120" spans="2:8" ht="20.149999999999999" customHeight="1" thickBot="1" x14ac:dyDescent="0.4">
      <c r="B120" s="25">
        <v>180</v>
      </c>
      <c r="C120" s="26"/>
      <c r="D120" s="14" t="s">
        <v>120</v>
      </c>
      <c r="E120" s="34" t="str">
        <f>IF(OR(AND(ISBLANK(E28), ISBLANK(E74)),AND(IF(E28=0,TRUE,FALSE),IF(E74=0,TRUE,FALSE))),"",IF(IF(E74=0,TRUE,FALSE),"-",ROUND(E28/E74,0)))</f>
        <v/>
      </c>
      <c r="F120" s="93" t="str">
        <f>IF(OR(AND(ISBLANK(F28), ISBLANK(F74)),AND(IF(F28=0,TRUE,FALSE),IF(F74=0,TRUE,FALSE))),"",IF(IF(F74=0,TRUE,FALSE),"-",ROUND(F28/F74,0)))</f>
        <v/>
      </c>
      <c r="G120" s="147"/>
      <c r="H120" s="148"/>
    </row>
    <row r="121" spans="2:8" ht="20.149999999999999" customHeight="1" x14ac:dyDescent="0.35"/>
    <row r="122" spans="2:8" ht="20.149999999999999" customHeight="1" thickBot="1" x14ac:dyDescent="0.4"/>
    <row r="123" spans="2:8" ht="20.149999999999999" customHeight="1" x14ac:dyDescent="0.35">
      <c r="B123" s="21"/>
      <c r="C123" s="22"/>
      <c r="D123" s="5" t="s">
        <v>121</v>
      </c>
      <c r="E123" s="5"/>
      <c r="F123" s="5"/>
      <c r="G123" s="130"/>
    </row>
    <row r="124" spans="2:8" ht="20.149999999999999" customHeight="1" x14ac:dyDescent="0.35">
      <c r="B124" s="123" t="s">
        <v>122</v>
      </c>
      <c r="C124" s="124"/>
      <c r="D124" s="6" t="s">
        <v>123</v>
      </c>
      <c r="E124" s="7">
        <f>E70-E59-E60-E79</f>
        <v>0</v>
      </c>
      <c r="F124" s="65">
        <f>F70-F59-F60-F79</f>
        <v>0</v>
      </c>
      <c r="G124" s="122"/>
    </row>
    <row r="125" spans="2:8" ht="20.149999999999999" customHeight="1" x14ac:dyDescent="0.35">
      <c r="B125" s="23" t="s">
        <v>124</v>
      </c>
      <c r="C125" s="24"/>
      <c r="D125" s="6" t="s">
        <v>125</v>
      </c>
      <c r="E125" s="30" t="str">
        <f>IF(OR(AND(ISBLANK(E62), ISBLANK(E79),ISBLANK(E70)), AND(IF(E62=0,TRUE,FALSE),IF(E79=0,TRUE,FALSE),IF(E70=0,TRUE,FALSE))),"",IF(IF(E70=0,TRUE,FALSE),"-",ROUND(((E62-E59-E60)-E79)/(E70-E59-E60),3)))</f>
        <v/>
      </c>
      <c r="F125" s="89" t="str">
        <f>IF(OR(AND(ISBLANK(F62), ISBLANK(F79),ISBLANK(F70)), AND(IF(F62=0,TRUE,FALSE),IF(F79=0,TRUE,FALSE),IF(F70=0,TRUE,FALSE))),"",IF(IF(F70=0,TRUE,FALSE),"-",ROUND(((F62-F59-F60)-F79)/(F70-F59-F60),3)))</f>
        <v/>
      </c>
      <c r="G125" s="120"/>
    </row>
    <row r="126" spans="2:8" ht="20.149999999999999" customHeight="1" x14ac:dyDescent="0.35">
      <c r="B126" s="23" t="s">
        <v>126</v>
      </c>
      <c r="C126" s="24"/>
      <c r="D126" s="6" t="s">
        <v>127</v>
      </c>
      <c r="E126" s="30" t="str">
        <f>IF(OR(AND(ISBLANK(E69), ISBLANK(E70)), AND(IF(E69=0,TRUE,FALSE),IF(E70=0,TRUE,FALSE))),"",IF(IF(E70=0,TRUE,FALSE),"-",ROUND(E69/(E70-E59-E60),3)))</f>
        <v/>
      </c>
      <c r="F126" s="89" t="str">
        <f>IF(OR(AND(ISBLANK(F69), ISBLANK(F70)), AND(IF(F69=0,TRUE,FALSE),IF(F70=0,TRUE,FALSE))),"",IF(IF(F70=0,TRUE,FALSE),"-",ROUND(F69/(F70-F59-F60),3)))</f>
        <v/>
      </c>
      <c r="G126" s="120"/>
    </row>
    <row r="127" spans="2:8" ht="20.149999999999999" customHeight="1" x14ac:dyDescent="0.35">
      <c r="B127" s="23" t="s">
        <v>128</v>
      </c>
      <c r="C127" s="24"/>
      <c r="D127" s="6" t="s">
        <v>129</v>
      </c>
      <c r="E127" s="30" t="str">
        <f>IF(OR(AND(ISBLANK(E80), ISBLANK(E70)),AND(IF(E80=0,TRUE,FALSE),IF(E70=0,TRUE,FALSE))),"",IF(IF(E70=0,TRUE,FALSE),"-",ROUND((E70-E59-E60-E79)/(E70-E59-E60),3)))</f>
        <v/>
      </c>
      <c r="F127" s="89" t="str">
        <f>IF(OR(AND(ISBLANK(F80), ISBLANK(F70)),AND(IF(F80=0,TRUE,FALSE),IF(F70=0,TRUE,FALSE))),"",IF(IF(F70=0,TRUE,FALSE),"-",ROUND((F70-F59-F60-F79)/(F70-F59-F60),3)))</f>
        <v/>
      </c>
      <c r="G127" s="120"/>
    </row>
  </sheetData>
  <sheetProtection algorithmName="SHA-512" hashValue="Qm7EyyFwjr/JcTBTh/qRHhVmFjQd34HwSBC4oBaPHqcF2v5MN9bOQUPY36shzpEsT5zaLBmxOcGy04FPf4gfBg==" saltValue="16q3KZTHCAKH8kTwMLxM5g==" spinCount="100000" sheet="1" objects="1" scenarios="1"/>
  <mergeCells count="112">
    <mergeCell ref="G119:H119"/>
    <mergeCell ref="G120:H120"/>
    <mergeCell ref="G33:H33"/>
    <mergeCell ref="G53:H53"/>
    <mergeCell ref="G109:H109"/>
    <mergeCell ref="G88:H88"/>
    <mergeCell ref="G110:H110"/>
    <mergeCell ref="G111:H111"/>
    <mergeCell ref="G112:H112"/>
    <mergeCell ref="G113:H113"/>
    <mergeCell ref="G114:H114"/>
    <mergeCell ref="G115:H115"/>
    <mergeCell ref="G116:H116"/>
    <mergeCell ref="G117:H117"/>
    <mergeCell ref="G118:H118"/>
    <mergeCell ref="G101:H101"/>
    <mergeCell ref="G102:H102"/>
    <mergeCell ref="G103:H103"/>
    <mergeCell ref="G104:H104"/>
    <mergeCell ref="G105:H105"/>
    <mergeCell ref="G106:H106"/>
    <mergeCell ref="G107:H107"/>
    <mergeCell ref="G108:H108"/>
    <mergeCell ref="G92:H92"/>
    <mergeCell ref="G93:H93"/>
    <mergeCell ref="G94:H94"/>
    <mergeCell ref="G95:H95"/>
    <mergeCell ref="G96:H96"/>
    <mergeCell ref="G97:H97"/>
    <mergeCell ref="G98:H98"/>
    <mergeCell ref="G99:H99"/>
    <mergeCell ref="G100:H100"/>
    <mergeCell ref="G76:H76"/>
    <mergeCell ref="G77:H77"/>
    <mergeCell ref="G78:H78"/>
    <mergeCell ref="G79:H79"/>
    <mergeCell ref="G80:H80"/>
    <mergeCell ref="G81:H81"/>
    <mergeCell ref="G82:H82"/>
    <mergeCell ref="G83:H83"/>
    <mergeCell ref="G84:H84"/>
    <mergeCell ref="G91:H91"/>
    <mergeCell ref="G85:H85"/>
    <mergeCell ref="G86:H86"/>
    <mergeCell ref="G87:H87"/>
    <mergeCell ref="G89:H89"/>
    <mergeCell ref="G90:H90"/>
    <mergeCell ref="G67:H67"/>
    <mergeCell ref="G68:H68"/>
    <mergeCell ref="G69:H69"/>
    <mergeCell ref="G70:H70"/>
    <mergeCell ref="G71:H71"/>
    <mergeCell ref="G72:H72"/>
    <mergeCell ref="G73:H73"/>
    <mergeCell ref="G74:H74"/>
    <mergeCell ref="G75:H75"/>
    <mergeCell ref="G56:H56"/>
    <mergeCell ref="G57:H57"/>
    <mergeCell ref="G58:H58"/>
    <mergeCell ref="G61:H61"/>
    <mergeCell ref="G62:H62"/>
    <mergeCell ref="G63:H63"/>
    <mergeCell ref="G64:H64"/>
    <mergeCell ref="G65:H65"/>
    <mergeCell ref="G66:H66"/>
    <mergeCell ref="G37:H37"/>
    <mergeCell ref="G47:H47"/>
    <mergeCell ref="G48:H48"/>
    <mergeCell ref="G49:H49"/>
    <mergeCell ref="G50:H50"/>
    <mergeCell ref="G51:H51"/>
    <mergeCell ref="G52:H52"/>
    <mergeCell ref="G54:H54"/>
    <mergeCell ref="G55:H55"/>
    <mergeCell ref="G38:H38"/>
    <mergeCell ref="G39:H39"/>
    <mergeCell ref="G40:H40"/>
    <mergeCell ref="G41:H41"/>
    <mergeCell ref="G42:H42"/>
    <mergeCell ref="G43:H43"/>
    <mergeCell ref="G44:H44"/>
    <mergeCell ref="G45:H45"/>
    <mergeCell ref="G46:H46"/>
    <mergeCell ref="G27:H27"/>
    <mergeCell ref="G28:H28"/>
    <mergeCell ref="G29:H29"/>
    <mergeCell ref="G30:H30"/>
    <mergeCell ref="G31:H31"/>
    <mergeCell ref="G32:H32"/>
    <mergeCell ref="G34:H34"/>
    <mergeCell ref="G35:H35"/>
    <mergeCell ref="G36:H36"/>
    <mergeCell ref="B1:G1"/>
    <mergeCell ref="B2:G2"/>
    <mergeCell ref="D3:E3"/>
    <mergeCell ref="G24:H24"/>
    <mergeCell ref="G25:H25"/>
    <mergeCell ref="G26:H26"/>
    <mergeCell ref="G18:H18"/>
    <mergeCell ref="G19:H19"/>
    <mergeCell ref="G20:H20"/>
    <mergeCell ref="G21:H21"/>
    <mergeCell ref="G22:H22"/>
    <mergeCell ref="G23:H23"/>
    <mergeCell ref="G10:H10"/>
    <mergeCell ref="G11:H11"/>
    <mergeCell ref="G12:H12"/>
    <mergeCell ref="G13:H13"/>
    <mergeCell ref="G14:H14"/>
    <mergeCell ref="G15:H15"/>
    <mergeCell ref="G16:H16"/>
    <mergeCell ref="G17:H17"/>
  </mergeCells>
  <dataValidations count="1">
    <dataValidation type="whole" allowBlank="1" showErrorMessage="1" error="Please enter WHOLE numbers only ..." sqref="E13:F15 E17:F20 E23:F28 E107:F107 E36:F39 E42:F44 E48:F50 E56:F61 E64:F68 E72:F78 E82:F83 E85:F86 E91:F94 E97:F98 E101:F104 E30:F30" xr:uid="{00000000-0002-0000-0100-000000000000}">
      <formula1>MinimumDollarInputValue</formula1>
      <formula2>MaximumDollarInputValue</formula2>
    </dataValidation>
  </dataValidations>
  <pageMargins left="0.15" right="0.15" top="0.75" bottom="0.75" header="0.3" footer="0.3"/>
  <pageSetup scale="48" fitToHeight="0" orientation="portrait" r:id="rId1"/>
  <ignoredErrors>
    <ignoredError sqref="E31" formulaRange="1"/>
  </ignoredErrors>
  <drawing r:id="rId2"/>
  <extLst>
    <ext xmlns:x14="http://schemas.microsoft.com/office/spreadsheetml/2009/9/main" uri="{78C0D931-6437-407d-A8EE-F0AAD7539E65}">
      <x14:conditionalFormattings>
        <x14:conditionalFormatting xmlns:xm="http://schemas.microsoft.com/office/excel/2006/main">
          <x14:cfRule type="expression" priority="13" id="{0C276427-CF70-4E43-81EA-8F2F1DB88A50}">
            <xm:f>'System Data'!$A$7</xm:f>
            <x14:dxf>
              <font>
                <color theme="0"/>
              </font>
            </x14:dxf>
          </x14:cfRule>
          <xm:sqref>D7</xm:sqref>
        </x14:conditionalFormatting>
        <x14:conditionalFormatting xmlns:xm="http://schemas.microsoft.com/office/excel/2006/main">
          <x14:cfRule type="expression" priority="12" id="{DFFB1BAD-D3AF-4385-AF17-42D719E4CA63}">
            <xm:f>'System Data'!$A$8</xm:f>
            <x14:dxf>
              <font>
                <color theme="0"/>
              </font>
            </x14:dxf>
          </x14:cfRule>
          <xm:sqref>D8</xm:sqref>
        </x14:conditionalFormatting>
        <x14:conditionalFormatting xmlns:xm="http://schemas.microsoft.com/office/excel/2006/main">
          <x14:cfRule type="expression" priority="1" id="{5F35EF43-451C-42E0-9047-E9F807917A2B}">
            <xm:f>'System Data'!$C$8</xm:f>
            <x14:dxf>
              <fill>
                <patternFill>
                  <bgColor theme="0"/>
                </patternFill>
              </fill>
            </x14:dxf>
          </x14:cfRule>
          <xm:sqref>G5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28"/>
  <sheetViews>
    <sheetView showGridLines="0" workbookViewId="0">
      <pane xSplit="4" ySplit="8" topLeftCell="E78" activePane="bottomRight" state="frozen"/>
      <selection pane="topRight" activeCell="E14" sqref="E14"/>
      <selection pane="bottomLeft" activeCell="E14" sqref="E14"/>
      <selection pane="bottomRight" activeCell="E14" sqref="E14"/>
    </sheetView>
  </sheetViews>
  <sheetFormatPr defaultColWidth="9.1796875" defaultRowHeight="15.5" x14ac:dyDescent="0.35"/>
  <cols>
    <col min="1" max="1" width="5.81640625" style="1" customWidth="1"/>
    <col min="2" max="2" width="6.81640625" style="1" customWidth="1"/>
    <col min="3" max="3" width="2.81640625" style="1" customWidth="1"/>
    <col min="4" max="4" width="62.81640625" style="1" customWidth="1"/>
    <col min="5" max="9" width="40.453125" style="1" customWidth="1"/>
    <col min="10" max="10" width="74.54296875" style="1" customWidth="1"/>
    <col min="11" max="11" width="16.81640625" style="1" customWidth="1"/>
    <col min="12" max="16384" width="9.1796875" style="1"/>
  </cols>
  <sheetData>
    <row r="1" spans="1:10" ht="80.150000000000006" customHeight="1" x14ac:dyDescent="0.35">
      <c r="A1" s="188" t="s">
        <v>138</v>
      </c>
      <c r="B1" s="188"/>
      <c r="C1" s="188"/>
      <c r="D1" s="188"/>
      <c r="E1" s="188"/>
      <c r="F1" s="188"/>
      <c r="G1" s="188"/>
      <c r="H1" s="188"/>
      <c r="I1" s="188"/>
      <c r="J1" s="188"/>
    </row>
    <row r="2" spans="1:10" ht="34" customHeight="1" x14ac:dyDescent="0.35">
      <c r="A2" s="189" t="s">
        <v>2</v>
      </c>
      <c r="B2" s="189"/>
      <c r="C2" s="189"/>
      <c r="D2" s="189"/>
      <c r="E2" s="189"/>
      <c r="F2" s="189"/>
      <c r="G2" s="189"/>
      <c r="H2" s="189"/>
      <c r="I2" s="189"/>
      <c r="J2" s="189"/>
    </row>
    <row r="3" spans="1:10" ht="24" customHeight="1" thickBot="1" x14ac:dyDescent="0.4">
      <c r="C3"/>
      <c r="D3" s="49"/>
      <c r="E3" s="49"/>
      <c r="F3" s="68"/>
      <c r="G3" s="68"/>
      <c r="H3" s="68"/>
      <c r="I3" s="68"/>
    </row>
    <row r="4" spans="1:10" ht="24" customHeight="1" thickBot="1" x14ac:dyDescent="0.4">
      <c r="B4" s="48">
        <v>1</v>
      </c>
      <c r="C4" s="53"/>
      <c r="D4" s="107" t="s">
        <v>139</v>
      </c>
      <c r="E4" s="102" t="str">
        <f>INDEX(POName[Physician Organzation],MATCH(POOrgID1,POName[OrgID],0))</f>
        <v>None</v>
      </c>
      <c r="F4" s="103" t="str">
        <f>INDEX(POName[Physician Organzation],MATCH(POOrgID2,POName[OrgID],0))</f>
        <v>None</v>
      </c>
      <c r="G4" s="110" t="str">
        <f>INDEX(POName[Physician Organzation],MATCH(POOrgID3,POName[OrgID],0))</f>
        <v>None</v>
      </c>
      <c r="H4" s="103" t="str">
        <f>INDEX(POName[Physician Organzation],MATCH(POOrgID4,POName[OrgID],0))</f>
        <v>None</v>
      </c>
      <c r="I4" s="110" t="str">
        <f>INDEX(POName[Physician Organzation],MATCH(POOrgID5,POName[OrgID],0))</f>
        <v>None</v>
      </c>
      <c r="J4" s="94"/>
    </row>
    <row r="5" spans="1:10" ht="24" customHeight="1" thickBot="1" x14ac:dyDescent="0.4">
      <c r="B5" s="48">
        <v>1.1000000000000001</v>
      </c>
      <c r="C5" s="53"/>
      <c r="D5" s="3" t="s">
        <v>4</v>
      </c>
      <c r="E5" s="72">
        <f>INDEX(ORGIDManager[iPhysOrg1],MATCH(HHS_ID,ORGIDManager[OrgID],0))</f>
        <v>0</v>
      </c>
      <c r="F5" s="80">
        <f>INDEX(ORGIDManager[iPhysOrg2],MATCH(HHS_ID,ORGIDManager[OrgID],0))</f>
        <v>0</v>
      </c>
      <c r="G5" s="111">
        <f>INDEX(ORGIDManager[iPhysOrg3],MATCH(HHS_ID,ORGIDManager[OrgID],0))</f>
        <v>0</v>
      </c>
      <c r="H5" s="80">
        <f>INDEX(ORGIDManager[iPhysOrg4],MATCH(HHS_ID,ORGIDManager[OrgID],0))</f>
        <v>0</v>
      </c>
      <c r="I5" s="111">
        <f>INDEX(ORGIDManager[iPhysOrg5],MATCH(HHS_ID,ORGIDManager[OrgID],0))</f>
        <v>0</v>
      </c>
      <c r="J5" s="86"/>
    </row>
    <row r="6" spans="1:10" ht="24" hidden="1" customHeight="1" thickBot="1" x14ac:dyDescent="0.4">
      <c r="B6" s="48">
        <v>2</v>
      </c>
      <c r="C6" s="53"/>
      <c r="D6" s="3" t="s">
        <v>134</v>
      </c>
      <c r="E6" s="78"/>
      <c r="F6" s="79"/>
      <c r="G6" s="112"/>
      <c r="H6" s="79"/>
      <c r="I6" s="112"/>
      <c r="J6" s="87"/>
    </row>
    <row r="7" spans="1:10" ht="24" customHeight="1" thickBot="1" x14ac:dyDescent="0.4">
      <c r="B7" s="48">
        <v>3</v>
      </c>
      <c r="C7" s="53"/>
      <c r="D7" s="15" t="s">
        <v>140</v>
      </c>
      <c r="E7" s="74" t="str">
        <f>IF(ISBLANK(iFiscalYear), "",INDEX(FiscalYearList,iFiscalYear,1))</f>
        <v>Select Year:</v>
      </c>
      <c r="F7" s="81" t="str">
        <f>IF(ISBLANK(iFiscalYear), "",INDEX(FiscalYearList,iFiscalYear,1))</f>
        <v>Select Year:</v>
      </c>
      <c r="G7" s="113" t="str">
        <f>IF(ISBLANK(iFiscalYear), "",INDEX(FiscalYearList,iFiscalYear,1))</f>
        <v>Select Year:</v>
      </c>
      <c r="H7" s="81" t="str">
        <f>IF(ISBLANK(iFiscalYear), "",INDEX(FiscalYearList,iFiscalYear,1))</f>
        <v>Select Year:</v>
      </c>
      <c r="I7" s="113" t="str">
        <f>IF(ISBLANK(iFiscalYear), "",INDEX(FiscalYearList,iFiscalYear,1))</f>
        <v>Select Year:</v>
      </c>
      <c r="J7" s="87"/>
    </row>
    <row r="8" spans="1:10" ht="24" customHeight="1" thickBot="1" x14ac:dyDescent="0.4">
      <c r="B8" s="48">
        <v>3.1</v>
      </c>
      <c r="C8" s="53"/>
      <c r="D8" s="15" t="s">
        <v>141</v>
      </c>
      <c r="E8" s="74">
        <f>IF(ISBLANK(iReportingPeriod), "",INDEX(ReportingPeriodList,iReportingPeriod,2))</f>
        <v>0</v>
      </c>
      <c r="F8" s="82">
        <f>IF(ISBLANK(iReportingPeriod), "",INDEX(ReportingPeriodList,iReportingPeriod,2))</f>
        <v>0</v>
      </c>
      <c r="G8" s="114">
        <f>IF(ISBLANK(iReportingPeriod), "",INDEX(ReportingPeriodList,iReportingPeriod,2))</f>
        <v>0</v>
      </c>
      <c r="H8" s="82">
        <f>IF(ISBLANK(iReportingPeriod), "",INDEX(ReportingPeriodList,iReportingPeriod,2))</f>
        <v>0</v>
      </c>
      <c r="I8" s="114">
        <f>IF(ISBLANK(iReportingPeriod), "",INDEX(ReportingPeriodList,iReportingPeriod,2))</f>
        <v>0</v>
      </c>
      <c r="J8" s="63"/>
    </row>
    <row r="9" spans="1:10" ht="16" thickBot="1" x14ac:dyDescent="0.4">
      <c r="C9"/>
      <c r="D9" s="73"/>
      <c r="E9"/>
      <c r="F9" s="64"/>
      <c r="G9" s="64"/>
      <c r="H9" s="64"/>
      <c r="I9" s="64"/>
      <c r="J9"/>
    </row>
    <row r="10" spans="1:10" ht="32.25" hidden="1" customHeight="1" thickTop="1" thickBot="1" x14ac:dyDescent="0.4">
      <c r="B10" s="54">
        <v>4</v>
      </c>
      <c r="C10" s="54"/>
      <c r="D10" s="46" t="s">
        <v>8</v>
      </c>
      <c r="E10" s="37" t="s">
        <v>86</v>
      </c>
      <c r="F10" s="37" t="s">
        <v>137</v>
      </c>
      <c r="G10" s="37"/>
      <c r="H10" s="37"/>
      <c r="I10" s="37" t="s">
        <v>137</v>
      </c>
      <c r="J10" s="52" t="s">
        <v>87</v>
      </c>
    </row>
    <row r="11" spans="1:10" ht="20.149999999999999" hidden="1" customHeight="1" thickTop="1" thickBot="1" x14ac:dyDescent="0.4">
      <c r="B11" s="54">
        <v>4.0999999999999996</v>
      </c>
      <c r="C11" s="54"/>
      <c r="D11" s="36" t="s">
        <v>10</v>
      </c>
      <c r="E11" s="38"/>
      <c r="F11" s="38"/>
      <c r="G11" s="38"/>
      <c r="H11" s="38"/>
      <c r="I11" s="38"/>
      <c r="J11" s="36"/>
    </row>
    <row r="12" spans="1:10" ht="20.149999999999999" hidden="1" customHeight="1" thickTop="1" thickBot="1" x14ac:dyDescent="0.4">
      <c r="B12" s="54">
        <v>5</v>
      </c>
      <c r="C12" s="54"/>
      <c r="D12" s="36" t="s">
        <v>11</v>
      </c>
      <c r="E12" s="38"/>
      <c r="F12" s="38"/>
      <c r="G12" s="38"/>
      <c r="H12" s="38"/>
      <c r="I12" s="38"/>
      <c r="J12" s="36"/>
    </row>
    <row r="13" spans="1:10" ht="20.149999999999999" hidden="1" customHeight="1" thickTop="1" thickBot="1" x14ac:dyDescent="0.4">
      <c r="B13" s="54">
        <v>6</v>
      </c>
      <c r="C13" s="54"/>
      <c r="D13" s="36" t="s">
        <v>12</v>
      </c>
      <c r="E13" s="39"/>
      <c r="F13" s="39"/>
      <c r="G13" s="39"/>
      <c r="H13" s="39"/>
      <c r="I13" s="39"/>
      <c r="J13" s="47"/>
    </row>
    <row r="14" spans="1:10" ht="20.149999999999999" hidden="1" customHeight="1" thickTop="1" thickBot="1" x14ac:dyDescent="0.4">
      <c r="B14" s="54">
        <v>7</v>
      </c>
      <c r="C14" s="54"/>
      <c r="D14" s="36" t="s">
        <v>13</v>
      </c>
      <c r="E14" s="39"/>
      <c r="F14" s="39"/>
      <c r="G14" s="39"/>
      <c r="H14" s="39"/>
      <c r="I14" s="39"/>
      <c r="J14" s="47"/>
    </row>
    <row r="15" spans="1:10" ht="20.149999999999999" hidden="1" customHeight="1" thickTop="1" thickBot="1" x14ac:dyDescent="0.4">
      <c r="B15" s="54">
        <v>8</v>
      </c>
      <c r="C15" s="54"/>
      <c r="D15" s="36" t="s">
        <v>14</v>
      </c>
      <c r="E15" s="39"/>
      <c r="F15" s="39"/>
      <c r="G15" s="39"/>
      <c r="H15" s="39"/>
      <c r="I15" s="39"/>
      <c r="J15" s="47"/>
    </row>
    <row r="16" spans="1:10" ht="25" hidden="1" customHeight="1" thickTop="1" thickBot="1" x14ac:dyDescent="0.4">
      <c r="B16" s="54">
        <v>9</v>
      </c>
      <c r="C16" s="54"/>
      <c r="D16" s="36" t="s">
        <v>15</v>
      </c>
      <c r="E16" s="38"/>
      <c r="F16" s="38"/>
      <c r="G16" s="38"/>
      <c r="H16" s="38"/>
      <c r="I16" s="38"/>
      <c r="J16" s="36"/>
    </row>
    <row r="17" spans="2:10" ht="20.149999999999999" hidden="1" customHeight="1" thickTop="1" thickBot="1" x14ac:dyDescent="0.4">
      <c r="B17" s="54">
        <v>10</v>
      </c>
      <c r="C17" s="54"/>
      <c r="D17" s="36" t="s">
        <v>16</v>
      </c>
      <c r="E17" s="39"/>
      <c r="F17" s="39"/>
      <c r="G17" s="39"/>
      <c r="H17" s="39"/>
      <c r="I17" s="39"/>
      <c r="J17" s="47"/>
    </row>
    <row r="18" spans="2:10" ht="20.149999999999999" hidden="1" customHeight="1" thickTop="1" thickBot="1" x14ac:dyDescent="0.4">
      <c r="B18" s="54">
        <v>11</v>
      </c>
      <c r="C18" s="54"/>
      <c r="D18" s="36" t="s">
        <v>17</v>
      </c>
      <c r="E18" s="39"/>
      <c r="F18" s="39"/>
      <c r="G18" s="39"/>
      <c r="H18" s="39"/>
      <c r="I18" s="39"/>
      <c r="J18" s="47"/>
    </row>
    <row r="19" spans="2:10" ht="20.149999999999999" hidden="1" customHeight="1" thickTop="1" thickBot="1" x14ac:dyDescent="0.4">
      <c r="B19" s="54">
        <v>12</v>
      </c>
      <c r="C19" s="54"/>
      <c r="D19" s="36" t="s">
        <v>18</v>
      </c>
      <c r="E19" s="39"/>
      <c r="F19" s="39"/>
      <c r="G19" s="39"/>
      <c r="H19" s="39"/>
      <c r="I19" s="39"/>
      <c r="J19" s="47"/>
    </row>
    <row r="20" spans="2:10" ht="20.149999999999999" hidden="1" customHeight="1" thickTop="1" thickBot="1" x14ac:dyDescent="0.4">
      <c r="B20" s="54">
        <v>12.1</v>
      </c>
      <c r="C20" s="54"/>
      <c r="D20" s="36" t="s">
        <v>19</v>
      </c>
      <c r="E20" s="39"/>
      <c r="F20" s="39"/>
      <c r="G20" s="39"/>
      <c r="H20" s="39"/>
      <c r="I20" s="39"/>
      <c r="J20" s="47"/>
    </row>
    <row r="21" spans="2:10" ht="20.149999999999999" hidden="1" customHeight="1" thickTop="1" thickBot="1" x14ac:dyDescent="0.4">
      <c r="B21" s="54">
        <v>16</v>
      </c>
      <c r="C21" s="54"/>
      <c r="D21" s="36" t="s">
        <v>20</v>
      </c>
      <c r="E21" s="40">
        <f>SUM(E13:E15)+SUM(E17:E20)</f>
        <v>0</v>
      </c>
      <c r="F21" s="40">
        <f>SUM(F13:F15)+SUM(F17:F20)</f>
        <v>0</v>
      </c>
      <c r="G21" s="40"/>
      <c r="H21" s="40"/>
      <c r="I21" s="40">
        <f>SUM(I13:I15)+SUM(I17:I20)</f>
        <v>0</v>
      </c>
      <c r="J21" s="36"/>
    </row>
    <row r="22" spans="2:10" ht="25" hidden="1" customHeight="1" thickTop="1" thickBot="1" x14ac:dyDescent="0.4">
      <c r="B22" s="54">
        <v>17</v>
      </c>
      <c r="C22" s="54"/>
      <c r="D22" s="36" t="s">
        <v>21</v>
      </c>
      <c r="E22" s="38"/>
      <c r="F22" s="38"/>
      <c r="G22" s="38"/>
      <c r="H22" s="38"/>
      <c r="I22" s="38"/>
      <c r="J22" s="36"/>
    </row>
    <row r="23" spans="2:10" ht="20.149999999999999" hidden="1" customHeight="1" thickTop="1" thickBot="1" x14ac:dyDescent="0.4">
      <c r="B23" s="54">
        <v>18</v>
      </c>
      <c r="C23" s="54"/>
      <c r="D23" s="36" t="s">
        <v>22</v>
      </c>
      <c r="E23" s="39"/>
      <c r="F23" s="39"/>
      <c r="G23" s="39"/>
      <c r="H23" s="39"/>
      <c r="I23" s="39"/>
      <c r="J23" s="47"/>
    </row>
    <row r="24" spans="2:10" ht="20.149999999999999" hidden="1" customHeight="1" thickTop="1" thickBot="1" x14ac:dyDescent="0.4">
      <c r="B24" s="54">
        <v>19</v>
      </c>
      <c r="C24" s="54"/>
      <c r="D24" s="36" t="s">
        <v>23</v>
      </c>
      <c r="E24" s="39"/>
      <c r="F24" s="39"/>
      <c r="G24" s="39"/>
      <c r="H24" s="39"/>
      <c r="I24" s="39"/>
      <c r="J24" s="47"/>
    </row>
    <row r="25" spans="2:10" ht="20.149999999999999" hidden="1" customHeight="1" thickTop="1" thickBot="1" x14ac:dyDescent="0.4">
      <c r="B25" s="54">
        <v>19.100000000000001</v>
      </c>
      <c r="C25" s="54"/>
      <c r="D25" s="36" t="s">
        <v>24</v>
      </c>
      <c r="E25" s="39"/>
      <c r="F25" s="39"/>
      <c r="G25" s="39"/>
      <c r="H25" s="39"/>
      <c r="I25" s="39"/>
      <c r="J25" s="47"/>
    </row>
    <row r="26" spans="2:10" ht="20.149999999999999" hidden="1" customHeight="1" thickTop="1" thickBot="1" x14ac:dyDescent="0.4">
      <c r="B26" s="54">
        <v>22</v>
      </c>
      <c r="C26" s="54"/>
      <c r="D26" s="36" t="s">
        <v>25</v>
      </c>
      <c r="E26" s="39"/>
      <c r="F26" s="39"/>
      <c r="G26" s="39"/>
      <c r="H26" s="39"/>
      <c r="I26" s="39"/>
      <c r="J26" s="47"/>
    </row>
    <row r="27" spans="2:10" ht="20.149999999999999" hidden="1" customHeight="1" thickTop="1" thickBot="1" x14ac:dyDescent="0.4">
      <c r="B27" s="54">
        <v>25</v>
      </c>
      <c r="C27" s="54"/>
      <c r="D27" s="36" t="s">
        <v>26</v>
      </c>
      <c r="E27" s="39"/>
      <c r="F27" s="39"/>
      <c r="G27" s="39"/>
      <c r="H27" s="39"/>
      <c r="I27" s="39"/>
      <c r="J27" s="47"/>
    </row>
    <row r="28" spans="2:10" ht="20.149999999999999" hidden="1" customHeight="1" thickTop="1" thickBot="1" x14ac:dyDescent="0.4">
      <c r="B28" s="54">
        <v>26</v>
      </c>
      <c r="C28" s="54"/>
      <c r="D28" s="36" t="s">
        <v>27</v>
      </c>
      <c r="E28" s="39"/>
      <c r="F28" s="39"/>
      <c r="G28" s="39"/>
      <c r="H28" s="39"/>
      <c r="I28" s="39"/>
      <c r="J28" s="47"/>
    </row>
    <row r="29" spans="2:10" ht="20.149999999999999" hidden="1" customHeight="1" thickTop="1" thickBot="1" x14ac:dyDescent="0.4">
      <c r="B29" s="54">
        <v>27</v>
      </c>
      <c r="C29" s="54"/>
      <c r="D29" s="36" t="s">
        <v>28</v>
      </c>
      <c r="E29" s="40">
        <f>E27-E28</f>
        <v>0</v>
      </c>
      <c r="F29" s="40">
        <f>F27-F28</f>
        <v>0</v>
      </c>
      <c r="G29" s="40"/>
      <c r="H29" s="40"/>
      <c r="I29" s="40">
        <f>I27-I28</f>
        <v>0</v>
      </c>
      <c r="J29" s="36"/>
    </row>
    <row r="30" spans="2:10" ht="20.149999999999999" hidden="1" customHeight="1" thickTop="1" thickBot="1" x14ac:dyDescent="0.4">
      <c r="B30" s="54">
        <v>27.1</v>
      </c>
      <c r="C30" s="54"/>
      <c r="D30" s="36" t="s">
        <v>29</v>
      </c>
      <c r="E30" s="39"/>
      <c r="F30" s="39"/>
      <c r="G30" s="39"/>
      <c r="H30" s="39"/>
      <c r="I30" s="39"/>
      <c r="J30" s="47"/>
    </row>
    <row r="31" spans="2:10" ht="20.149999999999999" hidden="1" customHeight="1" thickTop="1" thickBot="1" x14ac:dyDescent="0.4">
      <c r="B31" s="54">
        <v>28</v>
      </c>
      <c r="C31" s="54"/>
      <c r="D31" s="36" t="s">
        <v>30</v>
      </c>
      <c r="E31" s="40">
        <f>SUM(E23:E26)+E29+E30</f>
        <v>0</v>
      </c>
      <c r="F31" s="40">
        <f>SUM(F23:F26)+F29+F30</f>
        <v>0</v>
      </c>
      <c r="G31" s="40"/>
      <c r="H31" s="40"/>
      <c r="I31" s="40">
        <f>SUM(I23:I26)+I29+I30</f>
        <v>0</v>
      </c>
      <c r="J31" s="36"/>
    </row>
    <row r="32" spans="2:10" ht="20.149999999999999" hidden="1" customHeight="1" thickTop="1" thickBot="1" x14ac:dyDescent="0.4">
      <c r="B32" s="54">
        <v>29</v>
      </c>
      <c r="C32" s="54"/>
      <c r="D32" s="36" t="s">
        <v>31</v>
      </c>
      <c r="E32" s="40">
        <f>E21+E31</f>
        <v>0</v>
      </c>
      <c r="F32" s="40">
        <f>F21+F31</f>
        <v>0</v>
      </c>
      <c r="G32" s="40"/>
      <c r="H32" s="40"/>
      <c r="I32" s="40">
        <f>I21+I31</f>
        <v>0</v>
      </c>
      <c r="J32" s="36"/>
    </row>
    <row r="33" spans="2:10" ht="20.149999999999999" hidden="1" customHeight="1" thickTop="1" thickBot="1" x14ac:dyDescent="0.4">
      <c r="B33" s="36"/>
      <c r="C33" s="36"/>
      <c r="D33" s="36"/>
      <c r="E33" s="36"/>
      <c r="F33" s="36"/>
      <c r="G33" s="36"/>
      <c r="H33" s="36"/>
      <c r="I33" s="36"/>
      <c r="J33" s="36"/>
    </row>
    <row r="34" spans="2:10" ht="20.149999999999999" hidden="1" customHeight="1" thickTop="1" thickBot="1" x14ac:dyDescent="0.4">
      <c r="B34" s="54">
        <v>30</v>
      </c>
      <c r="C34" s="54"/>
      <c r="D34" s="36" t="s">
        <v>32</v>
      </c>
      <c r="E34" s="38"/>
      <c r="F34" s="38"/>
      <c r="G34" s="38"/>
      <c r="H34" s="38"/>
      <c r="I34" s="38"/>
      <c r="J34" s="36"/>
    </row>
    <row r="35" spans="2:10" ht="20.149999999999999" hidden="1" customHeight="1" thickTop="1" thickBot="1" x14ac:dyDescent="0.4">
      <c r="B35" s="54">
        <v>31</v>
      </c>
      <c r="C35" s="54"/>
      <c r="D35" s="36" t="s">
        <v>33</v>
      </c>
      <c r="E35" s="38"/>
      <c r="F35" s="38"/>
      <c r="G35" s="38"/>
      <c r="H35" s="38"/>
      <c r="I35" s="38"/>
      <c r="J35" s="36"/>
    </row>
    <row r="36" spans="2:10" ht="20.149999999999999" hidden="1" customHeight="1" thickTop="1" thickBot="1" x14ac:dyDescent="0.4">
      <c r="B36" s="54">
        <v>32</v>
      </c>
      <c r="C36" s="54"/>
      <c r="D36" s="36" t="s">
        <v>34</v>
      </c>
      <c r="E36" s="39"/>
      <c r="F36" s="39"/>
      <c r="G36" s="39"/>
      <c r="H36" s="39"/>
      <c r="I36" s="39"/>
      <c r="J36" s="47"/>
    </row>
    <row r="37" spans="2:10" ht="20.149999999999999" hidden="1" customHeight="1" thickTop="1" thickBot="1" x14ac:dyDescent="0.4">
      <c r="B37" s="54">
        <v>34</v>
      </c>
      <c r="C37" s="54"/>
      <c r="D37" s="36" t="s">
        <v>35</v>
      </c>
      <c r="E37" s="39"/>
      <c r="F37" s="39"/>
      <c r="G37" s="39"/>
      <c r="H37" s="39"/>
      <c r="I37" s="39"/>
      <c r="J37" s="47"/>
    </row>
    <row r="38" spans="2:10" ht="20.149999999999999" hidden="1" customHeight="1" thickTop="1" thickBot="1" x14ac:dyDescent="0.4">
      <c r="B38" s="54">
        <v>35</v>
      </c>
      <c r="C38" s="54"/>
      <c r="D38" s="36" t="s">
        <v>36</v>
      </c>
      <c r="E38" s="39"/>
      <c r="F38" s="39"/>
      <c r="G38" s="39"/>
      <c r="H38" s="39"/>
      <c r="I38" s="39"/>
      <c r="J38" s="47"/>
    </row>
    <row r="39" spans="2:10" ht="20.149999999999999" hidden="1" customHeight="1" thickTop="1" thickBot="1" x14ac:dyDescent="0.4">
      <c r="B39" s="54">
        <v>36</v>
      </c>
      <c r="C39" s="54"/>
      <c r="D39" s="36" t="s">
        <v>37</v>
      </c>
      <c r="E39" s="39"/>
      <c r="F39" s="39"/>
      <c r="G39" s="39"/>
      <c r="H39" s="39"/>
      <c r="I39" s="39"/>
      <c r="J39" s="47"/>
    </row>
    <row r="40" spans="2:10" ht="20.149999999999999" hidden="1" customHeight="1" thickTop="1" thickBot="1" x14ac:dyDescent="0.4">
      <c r="B40" s="54">
        <v>37</v>
      </c>
      <c r="C40" s="54"/>
      <c r="D40" s="36" t="s">
        <v>38</v>
      </c>
      <c r="E40" s="40">
        <f>SUM(E36:E39)</f>
        <v>0</v>
      </c>
      <c r="F40" s="40">
        <f>SUM(F36:F39)</f>
        <v>0</v>
      </c>
      <c r="G40" s="40"/>
      <c r="H40" s="40"/>
      <c r="I40" s="40">
        <f>SUM(I36:I39)</f>
        <v>0</v>
      </c>
      <c r="J40" s="36"/>
    </row>
    <row r="41" spans="2:10" ht="25" hidden="1" customHeight="1" thickTop="1" thickBot="1" x14ac:dyDescent="0.4">
      <c r="B41" s="54">
        <v>38</v>
      </c>
      <c r="C41" s="54"/>
      <c r="D41" s="36" t="s">
        <v>39</v>
      </c>
      <c r="E41" s="38"/>
      <c r="F41" s="38"/>
      <c r="G41" s="38"/>
      <c r="H41" s="38"/>
      <c r="I41" s="38"/>
      <c r="J41" s="36"/>
    </row>
    <row r="42" spans="2:10" ht="20.149999999999999" hidden="1" customHeight="1" thickTop="1" thickBot="1" x14ac:dyDescent="0.4">
      <c r="B42" s="54">
        <v>39</v>
      </c>
      <c r="C42" s="54"/>
      <c r="D42" s="36" t="s">
        <v>40</v>
      </c>
      <c r="E42" s="39"/>
      <c r="F42" s="39"/>
      <c r="G42" s="39"/>
      <c r="H42" s="39"/>
      <c r="I42" s="39"/>
      <c r="J42" s="47"/>
    </row>
    <row r="43" spans="2:10" ht="20.149999999999999" hidden="1" customHeight="1" thickTop="1" thickBot="1" x14ac:dyDescent="0.4">
      <c r="B43" s="54">
        <v>42</v>
      </c>
      <c r="C43" s="54"/>
      <c r="D43" s="36" t="s">
        <v>41</v>
      </c>
      <c r="E43" s="39"/>
      <c r="F43" s="39"/>
      <c r="G43" s="39"/>
      <c r="H43" s="39"/>
      <c r="I43" s="39"/>
      <c r="J43" s="47"/>
    </row>
    <row r="44" spans="2:10" ht="20.149999999999999" hidden="1" customHeight="1" thickTop="1" thickBot="1" x14ac:dyDescent="0.4">
      <c r="B44" s="54">
        <v>44</v>
      </c>
      <c r="C44" s="54"/>
      <c r="D44" s="36" t="s">
        <v>42</v>
      </c>
      <c r="E44" s="39"/>
      <c r="F44" s="39"/>
      <c r="G44" s="39"/>
      <c r="H44" s="39"/>
      <c r="I44" s="39"/>
      <c r="J44" s="47"/>
    </row>
    <row r="45" spans="2:10" ht="20.149999999999999" hidden="1" customHeight="1" thickTop="1" thickBot="1" x14ac:dyDescent="0.4">
      <c r="B45" s="54">
        <v>45</v>
      </c>
      <c r="C45" s="54"/>
      <c r="D45" s="36" t="s">
        <v>43</v>
      </c>
      <c r="E45" s="40">
        <f>SUM(E42:E44)</f>
        <v>0</v>
      </c>
      <c r="F45" s="40">
        <f>SUM(F42:F44)</f>
        <v>0</v>
      </c>
      <c r="G45" s="40"/>
      <c r="H45" s="40"/>
      <c r="I45" s="40">
        <f>SUM(I42:I44)</f>
        <v>0</v>
      </c>
      <c r="J45" s="36"/>
    </row>
    <row r="46" spans="2:10" ht="20.149999999999999" hidden="1" customHeight="1" thickTop="1" thickBot="1" x14ac:dyDescent="0.4">
      <c r="B46" s="54">
        <v>46</v>
      </c>
      <c r="C46" s="54"/>
      <c r="D46" s="36" t="s">
        <v>44</v>
      </c>
      <c r="E46" s="40">
        <f>E40+E45</f>
        <v>0</v>
      </c>
      <c r="F46" s="40">
        <f>F40+F45</f>
        <v>0</v>
      </c>
      <c r="G46" s="40"/>
      <c r="H46" s="40"/>
      <c r="I46" s="40">
        <f>I40+I45</f>
        <v>0</v>
      </c>
      <c r="J46" s="36"/>
    </row>
    <row r="47" spans="2:10" ht="25" hidden="1" customHeight="1" thickTop="1" thickBot="1" x14ac:dyDescent="0.4">
      <c r="B47" s="54">
        <v>47</v>
      </c>
      <c r="C47" s="54"/>
      <c r="D47" s="36" t="s">
        <v>45</v>
      </c>
      <c r="E47" s="38"/>
      <c r="F47" s="38"/>
      <c r="G47" s="38"/>
      <c r="H47" s="38"/>
      <c r="I47" s="38"/>
      <c r="J47" s="36"/>
    </row>
    <row r="48" spans="2:10" ht="20.149999999999999" hidden="1" customHeight="1" thickTop="1" thickBot="1" x14ac:dyDescent="0.4">
      <c r="B48" s="54">
        <v>48</v>
      </c>
      <c r="C48" s="54"/>
      <c r="D48" s="36" t="s">
        <v>46</v>
      </c>
      <c r="E48" s="39"/>
      <c r="F48" s="39"/>
      <c r="G48" s="39"/>
      <c r="H48" s="39"/>
      <c r="I48" s="39"/>
      <c r="J48" s="47"/>
    </row>
    <row r="49" spans="2:11" ht="20.149999999999999" hidden="1" customHeight="1" thickTop="1" thickBot="1" x14ac:dyDescent="0.4">
      <c r="B49" s="54">
        <v>49</v>
      </c>
      <c r="C49" s="54"/>
      <c r="D49" s="36" t="s">
        <v>47</v>
      </c>
      <c r="E49" s="39"/>
      <c r="F49" s="39"/>
      <c r="G49" s="39"/>
      <c r="H49" s="39"/>
      <c r="I49" s="39"/>
      <c r="J49" s="47"/>
    </row>
    <row r="50" spans="2:11" ht="20.149999999999999" hidden="1" customHeight="1" thickTop="1" thickBot="1" x14ac:dyDescent="0.4">
      <c r="B50" s="54">
        <v>50</v>
      </c>
      <c r="C50" s="54"/>
      <c r="D50" s="36" t="s">
        <v>48</v>
      </c>
      <c r="E50" s="39"/>
      <c r="F50" s="39"/>
      <c r="G50" s="39"/>
      <c r="H50" s="39"/>
      <c r="I50" s="39"/>
      <c r="J50" s="47"/>
    </row>
    <row r="51" spans="2:11" ht="20.149999999999999" hidden="1" customHeight="1" thickTop="1" thickBot="1" x14ac:dyDescent="0.4">
      <c r="B51" s="54">
        <v>51</v>
      </c>
      <c r="C51" s="54"/>
      <c r="D51" s="36" t="s">
        <v>49</v>
      </c>
      <c r="E51" s="40">
        <f>SUM(E48:E50)</f>
        <v>0</v>
      </c>
      <c r="F51" s="40">
        <f>SUM(F48:F50)</f>
        <v>0</v>
      </c>
      <c r="G51" s="40"/>
      <c r="H51" s="40"/>
      <c r="I51" s="40">
        <f>SUM(I48:I50)</f>
        <v>0</v>
      </c>
      <c r="J51" s="36"/>
    </row>
    <row r="52" spans="2:11" ht="20.149999999999999" hidden="1" customHeight="1" thickTop="1" thickBot="1" x14ac:dyDescent="0.4">
      <c r="B52" s="54">
        <v>52</v>
      </c>
      <c r="C52" s="54"/>
      <c r="D52" s="51" t="s">
        <v>50</v>
      </c>
      <c r="E52" s="40">
        <f>E46+E51</f>
        <v>0</v>
      </c>
      <c r="F52" s="40">
        <f>F46+F51</f>
        <v>0</v>
      </c>
      <c r="G52" s="40"/>
      <c r="H52" s="40"/>
      <c r="I52" s="40">
        <f>I46+I51</f>
        <v>0</v>
      </c>
      <c r="J52" s="51"/>
    </row>
    <row r="53" spans="2:11" ht="40" hidden="1" customHeight="1" thickBot="1" x14ac:dyDescent="0.4">
      <c r="C53"/>
      <c r="D53" s="50"/>
      <c r="E53"/>
      <c r="F53"/>
      <c r="G53"/>
      <c r="H53"/>
      <c r="I53"/>
      <c r="J53"/>
    </row>
    <row r="54" spans="2:11" ht="32.25" customHeight="1" thickTop="1" thickBot="1" x14ac:dyDescent="0.4">
      <c r="B54" s="55">
        <v>53</v>
      </c>
      <c r="C54" s="56"/>
      <c r="D54" s="12" t="s">
        <v>51</v>
      </c>
      <c r="E54" s="10"/>
      <c r="F54" s="10"/>
      <c r="G54" s="10"/>
      <c r="H54" s="10"/>
      <c r="I54" s="10"/>
      <c r="J54" s="160" t="s">
        <v>9</v>
      </c>
      <c r="K54" s="190"/>
    </row>
    <row r="55" spans="2:11" ht="20.149999999999999" customHeight="1" x14ac:dyDescent="0.35">
      <c r="B55" s="57">
        <v>54</v>
      </c>
      <c r="C55" s="58"/>
      <c r="D55" s="5" t="s">
        <v>52</v>
      </c>
      <c r="E55" s="5"/>
      <c r="F55" s="95"/>
      <c r="G55" s="95"/>
      <c r="H55" s="95"/>
      <c r="I55" s="95"/>
      <c r="J55" s="191"/>
      <c r="K55" s="192"/>
    </row>
    <row r="56" spans="2:11" ht="20.149999999999999" customHeight="1" x14ac:dyDescent="0.35">
      <c r="B56" s="59">
        <v>55</v>
      </c>
      <c r="C56" s="60"/>
      <c r="D56" s="6" t="s">
        <v>53</v>
      </c>
      <c r="E56" s="75"/>
      <c r="F56" s="96"/>
      <c r="G56" s="117"/>
      <c r="H56" s="96"/>
      <c r="I56" s="117"/>
      <c r="J56" s="179"/>
      <c r="K56" s="180"/>
    </row>
    <row r="57" spans="2:11" ht="20.149999999999999" customHeight="1" x14ac:dyDescent="0.35">
      <c r="B57" s="59">
        <v>55.1</v>
      </c>
      <c r="C57" s="60"/>
      <c r="D57" s="6" t="s">
        <v>54</v>
      </c>
      <c r="E57" s="75"/>
      <c r="F57" s="96"/>
      <c r="G57" s="117"/>
      <c r="H57" s="96"/>
      <c r="I57" s="117"/>
      <c r="J57" s="179"/>
      <c r="K57" s="180"/>
    </row>
    <row r="58" spans="2:11" ht="20.149999999999999" customHeight="1" x14ac:dyDescent="0.35">
      <c r="B58" s="59">
        <v>57</v>
      </c>
      <c r="C58" s="60"/>
      <c r="D58" s="6" t="s">
        <v>55</v>
      </c>
      <c r="E58" s="75"/>
      <c r="F58" s="96"/>
      <c r="G58" s="117"/>
      <c r="H58" s="96"/>
      <c r="I58" s="117"/>
      <c r="J58" s="179"/>
      <c r="K58" s="180"/>
    </row>
    <row r="59" spans="2:11" ht="20.149999999999999" customHeight="1" x14ac:dyDescent="0.35">
      <c r="B59" s="23">
        <v>57.01</v>
      </c>
      <c r="C59" s="24"/>
      <c r="D59" s="6" t="s">
        <v>56</v>
      </c>
      <c r="E59" s="75"/>
      <c r="F59" s="96"/>
      <c r="G59" s="117"/>
      <c r="H59" s="96"/>
      <c r="I59" s="117"/>
      <c r="J59" s="185"/>
      <c r="K59" s="186"/>
    </row>
    <row r="60" spans="2:11" ht="20.149999999999999" customHeight="1" x14ac:dyDescent="0.35">
      <c r="B60" s="23">
        <v>57.02</v>
      </c>
      <c r="C60" s="24"/>
      <c r="D60" s="6" t="s">
        <v>57</v>
      </c>
      <c r="E60" s="75"/>
      <c r="F60" s="96"/>
      <c r="G60" s="117"/>
      <c r="H60" s="96"/>
      <c r="I60" s="117"/>
      <c r="J60" s="185"/>
      <c r="K60" s="186"/>
    </row>
    <row r="61" spans="2:11" ht="20.149999999999999" customHeight="1" x14ac:dyDescent="0.35">
      <c r="B61" s="59">
        <v>57.1</v>
      </c>
      <c r="C61" s="60"/>
      <c r="D61" s="6" t="s">
        <v>58</v>
      </c>
      <c r="E61" s="75"/>
      <c r="F61" s="96"/>
      <c r="G61" s="117"/>
      <c r="H61" s="96"/>
      <c r="I61" s="117"/>
      <c r="J61" s="179"/>
      <c r="K61" s="180"/>
    </row>
    <row r="62" spans="2:11" ht="20.149999999999999" customHeight="1" x14ac:dyDescent="0.35">
      <c r="B62" s="59">
        <v>57.2</v>
      </c>
      <c r="C62" s="60"/>
      <c r="D62" s="6" t="s">
        <v>59</v>
      </c>
      <c r="E62" s="7">
        <f>SUM(E56:E61)</f>
        <v>0</v>
      </c>
      <c r="F62" s="97">
        <f>SUM(F56:F61)</f>
        <v>0</v>
      </c>
      <c r="G62" s="115">
        <f>SUM(G56:G61)</f>
        <v>0</v>
      </c>
      <c r="H62" s="97">
        <f t="shared" ref="H62" si="0">SUM(H56:H61)</f>
        <v>0</v>
      </c>
      <c r="I62" s="115">
        <f>SUM(I56:I61)</f>
        <v>0</v>
      </c>
      <c r="J62" s="179"/>
      <c r="K62" s="180"/>
    </row>
    <row r="63" spans="2:11" ht="25" customHeight="1" x14ac:dyDescent="0.35">
      <c r="B63" s="59">
        <v>57.3</v>
      </c>
      <c r="C63" s="60"/>
      <c r="D63" s="6" t="s">
        <v>60</v>
      </c>
      <c r="E63" s="6"/>
      <c r="F63" s="98"/>
      <c r="G63" s="98"/>
      <c r="H63" s="98"/>
      <c r="I63" s="98"/>
      <c r="J63" s="179"/>
      <c r="K63" s="180"/>
    </row>
    <row r="64" spans="2:11" ht="20.149999999999999" customHeight="1" x14ac:dyDescent="0.35">
      <c r="B64" s="59">
        <v>58</v>
      </c>
      <c r="C64" s="60"/>
      <c r="D64" s="6" t="s">
        <v>61</v>
      </c>
      <c r="E64" s="75"/>
      <c r="F64" s="96"/>
      <c r="G64" s="117"/>
      <c r="H64" s="96"/>
      <c r="I64" s="117"/>
      <c r="J64" s="179"/>
      <c r="K64" s="180"/>
    </row>
    <row r="65" spans="2:11" ht="20.149999999999999" customHeight="1" x14ac:dyDescent="0.35">
      <c r="B65" s="59">
        <v>58.1</v>
      </c>
      <c r="C65" s="60"/>
      <c r="D65" s="6" t="s">
        <v>62</v>
      </c>
      <c r="E65" s="75"/>
      <c r="F65" s="96"/>
      <c r="G65" s="117"/>
      <c r="H65" s="96"/>
      <c r="I65" s="117"/>
      <c r="J65" s="179"/>
      <c r="K65" s="180"/>
    </row>
    <row r="66" spans="2:11" ht="20.149999999999999" customHeight="1" x14ac:dyDescent="0.35">
      <c r="B66" s="59">
        <v>58.2</v>
      </c>
      <c r="C66" s="60"/>
      <c r="D66" s="6" t="s">
        <v>63</v>
      </c>
      <c r="E66" s="75"/>
      <c r="F66" s="96"/>
      <c r="G66" s="117"/>
      <c r="H66" s="96"/>
      <c r="I66" s="117"/>
      <c r="J66" s="179"/>
      <c r="K66" s="180"/>
    </row>
    <row r="67" spans="2:11" ht="20.149999999999999" customHeight="1" x14ac:dyDescent="0.35">
      <c r="B67" s="59">
        <v>59</v>
      </c>
      <c r="C67" s="60"/>
      <c r="D67" s="6" t="s">
        <v>64</v>
      </c>
      <c r="E67" s="75"/>
      <c r="F67" s="96"/>
      <c r="G67" s="117"/>
      <c r="H67" s="96"/>
      <c r="I67" s="117"/>
      <c r="J67" s="179"/>
      <c r="K67" s="180"/>
    </row>
    <row r="68" spans="2:11" ht="20.149999999999999" customHeight="1" x14ac:dyDescent="0.35">
      <c r="B68" s="59">
        <v>59.1</v>
      </c>
      <c r="C68" s="60"/>
      <c r="D68" s="6" t="s">
        <v>65</v>
      </c>
      <c r="E68" s="75"/>
      <c r="F68" s="96"/>
      <c r="G68" s="117"/>
      <c r="H68" s="96"/>
      <c r="I68" s="117"/>
      <c r="J68" s="179"/>
      <c r="K68" s="180"/>
    </row>
    <row r="69" spans="2:11" ht="20.149999999999999" customHeight="1" x14ac:dyDescent="0.35">
      <c r="B69" s="59">
        <v>64.099999999999994</v>
      </c>
      <c r="C69" s="60"/>
      <c r="D69" s="6" t="s">
        <v>66</v>
      </c>
      <c r="E69" s="7">
        <f>SUM(E64:E68)</f>
        <v>0</v>
      </c>
      <c r="F69" s="97">
        <f>SUM(F64:F68)</f>
        <v>0</v>
      </c>
      <c r="G69" s="115">
        <f t="shared" ref="G69:I69" si="1">SUM(G64:G68)</f>
        <v>0</v>
      </c>
      <c r="H69" s="97">
        <f t="shared" si="1"/>
        <v>0</v>
      </c>
      <c r="I69" s="115">
        <f t="shared" si="1"/>
        <v>0</v>
      </c>
      <c r="J69" s="179"/>
      <c r="K69" s="180"/>
    </row>
    <row r="70" spans="2:11" ht="20.149999999999999" customHeight="1" x14ac:dyDescent="0.35">
      <c r="B70" s="59">
        <v>65</v>
      </c>
      <c r="C70" s="60"/>
      <c r="D70" s="6" t="s">
        <v>67</v>
      </c>
      <c r="E70" s="7">
        <f>E62+E69</f>
        <v>0</v>
      </c>
      <c r="F70" s="97">
        <f>F62+F69</f>
        <v>0</v>
      </c>
      <c r="G70" s="115">
        <f>G62+G69</f>
        <v>0</v>
      </c>
      <c r="H70" s="97">
        <f t="shared" ref="H70:I70" si="2">H62+H69</f>
        <v>0</v>
      </c>
      <c r="I70" s="115">
        <f t="shared" si="2"/>
        <v>0</v>
      </c>
      <c r="J70" s="179"/>
      <c r="K70" s="180"/>
    </row>
    <row r="71" spans="2:11" ht="25" customHeight="1" x14ac:dyDescent="0.35">
      <c r="B71" s="59">
        <v>66</v>
      </c>
      <c r="C71" s="60"/>
      <c r="D71" s="6" t="s">
        <v>68</v>
      </c>
      <c r="E71" s="6"/>
      <c r="F71" s="98"/>
      <c r="G71" s="98"/>
      <c r="H71" s="98"/>
      <c r="I71" s="98"/>
      <c r="J71" s="179"/>
      <c r="K71" s="180"/>
    </row>
    <row r="72" spans="2:11" ht="20.149999999999999" customHeight="1" x14ac:dyDescent="0.35">
      <c r="B72" s="59">
        <v>66.099999999999994</v>
      </c>
      <c r="C72" s="60"/>
      <c r="D72" s="6" t="s">
        <v>69</v>
      </c>
      <c r="E72" s="75"/>
      <c r="F72" s="96"/>
      <c r="G72" s="117"/>
      <c r="H72" s="96"/>
      <c r="I72" s="117"/>
      <c r="J72" s="179"/>
      <c r="K72" s="180"/>
    </row>
    <row r="73" spans="2:11" ht="20.149999999999999" customHeight="1" x14ac:dyDescent="0.35">
      <c r="B73" s="59">
        <v>66.2</v>
      </c>
      <c r="C73" s="60"/>
      <c r="D73" s="6" t="s">
        <v>70</v>
      </c>
      <c r="E73" s="75"/>
      <c r="F73" s="96"/>
      <c r="G73" s="117"/>
      <c r="H73" s="96"/>
      <c r="I73" s="117"/>
      <c r="J73" s="179"/>
      <c r="K73" s="180"/>
    </row>
    <row r="74" spans="2:11" ht="20.149999999999999" customHeight="1" x14ac:dyDescent="0.35">
      <c r="B74" s="59">
        <v>68</v>
      </c>
      <c r="C74" s="60"/>
      <c r="D74" s="6" t="s">
        <v>71</v>
      </c>
      <c r="E74" s="75"/>
      <c r="F74" s="96"/>
      <c r="G74" s="117"/>
      <c r="H74" s="96"/>
      <c r="I74" s="117"/>
      <c r="J74" s="179"/>
      <c r="K74" s="180"/>
    </row>
    <row r="75" spans="2:11" ht="20.149999999999999" customHeight="1" x14ac:dyDescent="0.35">
      <c r="B75" s="59">
        <v>69</v>
      </c>
      <c r="C75" s="60"/>
      <c r="D75" s="6" t="s">
        <v>72</v>
      </c>
      <c r="E75" s="75"/>
      <c r="F75" s="96"/>
      <c r="G75" s="117"/>
      <c r="H75" s="96"/>
      <c r="I75" s="117"/>
      <c r="J75" s="179"/>
      <c r="K75" s="180"/>
    </row>
    <row r="76" spans="2:11" ht="20.149999999999999" customHeight="1" x14ac:dyDescent="0.35">
      <c r="B76" s="59">
        <v>70</v>
      </c>
      <c r="C76" s="60"/>
      <c r="D76" s="6" t="s">
        <v>73</v>
      </c>
      <c r="E76" s="75"/>
      <c r="F76" s="96"/>
      <c r="G76" s="117"/>
      <c r="H76" s="96"/>
      <c r="I76" s="117"/>
      <c r="J76" s="179"/>
      <c r="K76" s="180"/>
    </row>
    <row r="77" spans="2:11" ht="20.149999999999999" customHeight="1" x14ac:dyDescent="0.35">
      <c r="B77" s="59">
        <v>71</v>
      </c>
      <c r="C77" s="60"/>
      <c r="D77" s="6" t="s">
        <v>74</v>
      </c>
      <c r="E77" s="75"/>
      <c r="F77" s="96"/>
      <c r="G77" s="117"/>
      <c r="H77" s="96"/>
      <c r="I77" s="117"/>
      <c r="J77" s="179"/>
      <c r="K77" s="180"/>
    </row>
    <row r="78" spans="2:11" ht="20.149999999999999" customHeight="1" x14ac:dyDescent="0.35">
      <c r="B78" s="59">
        <v>72</v>
      </c>
      <c r="C78" s="60"/>
      <c r="D78" s="6" t="s">
        <v>75</v>
      </c>
      <c r="E78" s="75"/>
      <c r="F78" s="96"/>
      <c r="G78" s="117"/>
      <c r="H78" s="96"/>
      <c r="I78" s="117"/>
      <c r="J78" s="179"/>
      <c r="K78" s="180"/>
    </row>
    <row r="79" spans="2:11" ht="20.149999999999999" customHeight="1" x14ac:dyDescent="0.35">
      <c r="B79" s="59">
        <v>73</v>
      </c>
      <c r="C79" s="60"/>
      <c r="D79" s="6" t="s">
        <v>76</v>
      </c>
      <c r="E79" s="7">
        <f>SUM(E72:E78)</f>
        <v>0</v>
      </c>
      <c r="F79" s="97">
        <f>SUM(F72:F78)</f>
        <v>0</v>
      </c>
      <c r="G79" s="115">
        <f t="shared" ref="G79:I79" si="3">SUM(G72:G78)</f>
        <v>0</v>
      </c>
      <c r="H79" s="97">
        <f t="shared" si="3"/>
        <v>0</v>
      </c>
      <c r="I79" s="115">
        <f t="shared" si="3"/>
        <v>0</v>
      </c>
      <c r="J79" s="179"/>
      <c r="K79" s="180"/>
    </row>
    <row r="80" spans="2:11" ht="20.149999999999999" customHeight="1" x14ac:dyDescent="0.35">
      <c r="B80" s="59">
        <v>74</v>
      </c>
      <c r="C80" s="60"/>
      <c r="D80" s="6" t="s">
        <v>77</v>
      </c>
      <c r="E80" s="7">
        <f>E70-E79</f>
        <v>0</v>
      </c>
      <c r="F80" s="97">
        <f>F70-F79</f>
        <v>0</v>
      </c>
      <c r="G80" s="115">
        <f t="shared" ref="G80:I80" si="4">G70-G79</f>
        <v>0</v>
      </c>
      <c r="H80" s="97">
        <f t="shared" si="4"/>
        <v>0</v>
      </c>
      <c r="I80" s="115">
        <f t="shared" si="4"/>
        <v>0</v>
      </c>
      <c r="J80" s="179"/>
      <c r="K80" s="180"/>
    </row>
    <row r="81" spans="2:11" ht="25" customHeight="1" x14ac:dyDescent="0.35">
      <c r="B81" s="59">
        <v>74.099999999999994</v>
      </c>
      <c r="C81" s="60"/>
      <c r="D81" s="6" t="s">
        <v>78</v>
      </c>
      <c r="E81" s="6"/>
      <c r="F81" s="98"/>
      <c r="G81" s="98"/>
      <c r="H81" s="98"/>
      <c r="I81" s="98"/>
      <c r="J81" s="179"/>
      <c r="K81" s="180"/>
    </row>
    <row r="82" spans="2:11" ht="20.149999999999999" customHeight="1" x14ac:dyDescent="0.35">
      <c r="B82" s="59">
        <v>78</v>
      </c>
      <c r="C82" s="60"/>
      <c r="D82" s="6" t="s">
        <v>79</v>
      </c>
      <c r="E82" s="75"/>
      <c r="F82" s="96"/>
      <c r="G82" s="117"/>
      <c r="H82" s="96"/>
      <c r="I82" s="117"/>
      <c r="J82" s="179"/>
      <c r="K82" s="180"/>
    </row>
    <row r="83" spans="2:11" ht="20.149999999999999" customHeight="1" x14ac:dyDescent="0.35">
      <c r="B83" s="59">
        <v>78.099999999999994</v>
      </c>
      <c r="C83" s="60"/>
      <c r="D83" s="6" t="s">
        <v>80</v>
      </c>
      <c r="E83" s="75"/>
      <c r="F83" s="96"/>
      <c r="G83" s="117"/>
      <c r="H83" s="96"/>
      <c r="I83" s="117"/>
      <c r="J83" s="179"/>
      <c r="K83" s="180"/>
    </row>
    <row r="84" spans="2:11" ht="20.149999999999999" customHeight="1" x14ac:dyDescent="0.35">
      <c r="B84" s="59">
        <v>79</v>
      </c>
      <c r="C84" s="60"/>
      <c r="D84" s="6" t="s">
        <v>81</v>
      </c>
      <c r="E84" s="7">
        <f>E80+E82+E83</f>
        <v>0</v>
      </c>
      <c r="F84" s="97">
        <f>F80+F82+F83</f>
        <v>0</v>
      </c>
      <c r="G84" s="115">
        <f t="shared" ref="G84:I84" si="5">G80+G82+G83</f>
        <v>0</v>
      </c>
      <c r="H84" s="97">
        <f t="shared" si="5"/>
        <v>0</v>
      </c>
      <c r="I84" s="115">
        <f t="shared" si="5"/>
        <v>0</v>
      </c>
      <c r="J84" s="179"/>
      <c r="K84" s="180"/>
    </row>
    <row r="85" spans="2:11" ht="20.149999999999999" customHeight="1" x14ac:dyDescent="0.35">
      <c r="B85" s="59">
        <v>80</v>
      </c>
      <c r="C85" s="60"/>
      <c r="D85" s="6" t="s">
        <v>82</v>
      </c>
      <c r="E85" s="75"/>
      <c r="F85" s="96"/>
      <c r="G85" s="117"/>
      <c r="H85" s="96"/>
      <c r="I85" s="117"/>
      <c r="J85" s="179"/>
      <c r="K85" s="180"/>
    </row>
    <row r="86" spans="2:11" ht="20.149999999999999" customHeight="1" x14ac:dyDescent="0.35">
      <c r="B86" s="59">
        <v>81</v>
      </c>
      <c r="C86" s="60"/>
      <c r="D86" s="6" t="s">
        <v>83</v>
      </c>
      <c r="E86" s="75"/>
      <c r="F86" s="96"/>
      <c r="G86" s="117"/>
      <c r="H86" s="96"/>
      <c r="I86" s="117"/>
      <c r="J86" s="179"/>
      <c r="K86" s="180"/>
    </row>
    <row r="87" spans="2:11" ht="20.149999999999999" customHeight="1" thickBot="1" x14ac:dyDescent="0.4">
      <c r="B87" s="61">
        <v>82</v>
      </c>
      <c r="C87" s="62"/>
      <c r="D87" s="14" t="s">
        <v>84</v>
      </c>
      <c r="E87" s="8">
        <f>SUM(E84:E86)</f>
        <v>0</v>
      </c>
      <c r="F87" s="99">
        <f>SUM(F84:F86)</f>
        <v>0</v>
      </c>
      <c r="G87" s="116">
        <f t="shared" ref="G87:I87" si="6">SUM(G84:G86)</f>
        <v>0</v>
      </c>
      <c r="H87" s="99">
        <f t="shared" si="6"/>
        <v>0</v>
      </c>
      <c r="I87" s="116">
        <f t="shared" si="6"/>
        <v>0</v>
      </c>
      <c r="J87" s="181"/>
      <c r="K87" s="182"/>
    </row>
    <row r="88" spans="2:11" ht="40" customHeight="1" thickBot="1" x14ac:dyDescent="0.4">
      <c r="C88"/>
      <c r="D88" s="13"/>
      <c r="E88"/>
      <c r="F88"/>
      <c r="G88"/>
      <c r="H88"/>
      <c r="I88"/>
      <c r="J88" s="50"/>
    </row>
    <row r="89" spans="2:11" ht="32.25" hidden="1" customHeight="1" thickTop="1" thickBot="1" x14ac:dyDescent="0.4">
      <c r="B89" s="54">
        <v>106</v>
      </c>
      <c r="C89" s="54"/>
      <c r="D89" s="36" t="s">
        <v>85</v>
      </c>
      <c r="E89" s="37" t="s">
        <v>86</v>
      </c>
      <c r="F89" s="37" t="s">
        <v>137</v>
      </c>
      <c r="G89" s="37"/>
      <c r="H89" s="37"/>
      <c r="I89" s="37" t="s">
        <v>137</v>
      </c>
      <c r="J89" s="69" t="s">
        <v>87</v>
      </c>
    </row>
    <row r="90" spans="2:11" ht="20.149999999999999" hidden="1" customHeight="1" thickTop="1" thickBot="1" x14ac:dyDescent="0.4">
      <c r="B90" s="54">
        <v>107</v>
      </c>
      <c r="C90" s="54"/>
      <c r="D90" s="36" t="s">
        <v>88</v>
      </c>
      <c r="E90" s="38"/>
      <c r="F90" s="38"/>
      <c r="G90" s="38"/>
      <c r="H90" s="38"/>
      <c r="I90" s="38"/>
      <c r="J90" s="70"/>
    </row>
    <row r="91" spans="2:11" ht="20.149999999999999" hidden="1" customHeight="1" thickTop="1" thickBot="1" x14ac:dyDescent="0.4">
      <c r="B91" s="54">
        <v>108</v>
      </c>
      <c r="C91" s="54"/>
      <c r="D91" s="36" t="s">
        <v>89</v>
      </c>
      <c r="E91" s="39"/>
      <c r="F91" s="39"/>
      <c r="G91" s="39"/>
      <c r="H91" s="39"/>
      <c r="I91" s="39"/>
      <c r="J91" s="71"/>
    </row>
    <row r="92" spans="2:11" ht="20.149999999999999" hidden="1" customHeight="1" thickTop="1" thickBot="1" x14ac:dyDescent="0.4">
      <c r="B92" s="54">
        <v>109</v>
      </c>
      <c r="C92" s="54"/>
      <c r="D92" s="36" t="s">
        <v>90</v>
      </c>
      <c r="E92" s="39"/>
      <c r="F92" s="39"/>
      <c r="G92" s="39"/>
      <c r="H92" s="39"/>
      <c r="I92" s="39"/>
      <c r="J92" s="71"/>
    </row>
    <row r="93" spans="2:11" ht="20.149999999999999" hidden="1" customHeight="1" thickTop="1" thickBot="1" x14ac:dyDescent="0.4">
      <c r="B93" s="54">
        <v>114</v>
      </c>
      <c r="C93" s="54"/>
      <c r="D93" s="36" t="s">
        <v>91</v>
      </c>
      <c r="E93" s="39"/>
      <c r="F93" s="39"/>
      <c r="G93" s="39"/>
      <c r="H93" s="39"/>
      <c r="I93" s="39"/>
      <c r="J93" s="71"/>
    </row>
    <row r="94" spans="2:11" ht="20.149999999999999" hidden="1" customHeight="1" thickTop="1" thickBot="1" x14ac:dyDescent="0.4">
      <c r="B94" s="54">
        <v>114.1</v>
      </c>
      <c r="C94" s="54"/>
      <c r="D94" s="36" t="s">
        <v>92</v>
      </c>
      <c r="E94" s="39"/>
      <c r="F94" s="39"/>
      <c r="G94" s="39"/>
      <c r="H94" s="39"/>
      <c r="I94" s="39"/>
      <c r="J94" s="71"/>
    </row>
    <row r="95" spans="2:11" ht="20.149999999999999" hidden="1" customHeight="1" thickTop="1" thickBot="1" x14ac:dyDescent="0.4">
      <c r="B95" s="54">
        <v>139</v>
      </c>
      <c r="C95" s="54"/>
      <c r="D95" s="36" t="s">
        <v>93</v>
      </c>
      <c r="E95" s="40">
        <f>SUM(E91:E94)</f>
        <v>0</v>
      </c>
      <c r="F95" s="40">
        <f>SUM(F91:F94)</f>
        <v>0</v>
      </c>
      <c r="G95" s="40"/>
      <c r="H95" s="40"/>
      <c r="I95" s="40">
        <f>SUM(I91:I94)</f>
        <v>0</v>
      </c>
      <c r="J95" s="70"/>
    </row>
    <row r="96" spans="2:11" ht="25" hidden="1" customHeight="1" thickTop="1" thickBot="1" x14ac:dyDescent="0.4">
      <c r="B96" s="54">
        <v>140</v>
      </c>
      <c r="C96" s="54"/>
      <c r="D96" s="36" t="s">
        <v>94</v>
      </c>
      <c r="E96" s="38"/>
      <c r="F96" s="38"/>
      <c r="G96" s="38"/>
      <c r="H96" s="38"/>
      <c r="I96" s="38"/>
      <c r="J96" s="70"/>
    </row>
    <row r="97" spans="2:11" ht="20.149999999999999" hidden="1" customHeight="1" thickTop="1" thickBot="1" x14ac:dyDescent="0.4">
      <c r="B97" s="54">
        <v>146</v>
      </c>
      <c r="C97" s="54"/>
      <c r="D97" s="36" t="s">
        <v>95</v>
      </c>
      <c r="E97" s="39"/>
      <c r="F97" s="39"/>
      <c r="G97" s="39"/>
      <c r="H97" s="39"/>
      <c r="I97" s="39"/>
      <c r="J97" s="71"/>
    </row>
    <row r="98" spans="2:11" ht="20.149999999999999" hidden="1" customHeight="1" thickTop="1" thickBot="1" x14ac:dyDescent="0.4">
      <c r="B98" s="54">
        <v>146.1</v>
      </c>
      <c r="C98" s="54"/>
      <c r="D98" s="36" t="s">
        <v>96</v>
      </c>
      <c r="E98" s="39"/>
      <c r="F98" s="39"/>
      <c r="G98" s="39"/>
      <c r="H98" s="39"/>
      <c r="I98" s="39"/>
      <c r="J98" s="71"/>
    </row>
    <row r="99" spans="2:11" ht="20.149999999999999" hidden="1" customHeight="1" thickTop="1" thickBot="1" x14ac:dyDescent="0.4">
      <c r="B99" s="54">
        <v>153</v>
      </c>
      <c r="C99" s="54"/>
      <c r="D99" s="36" t="s">
        <v>97</v>
      </c>
      <c r="E99" s="40">
        <f>SUM(E97:E98)</f>
        <v>0</v>
      </c>
      <c r="F99" s="40">
        <f>SUM(F97:F98)</f>
        <v>0</v>
      </c>
      <c r="G99" s="40"/>
      <c r="H99" s="40"/>
      <c r="I99" s="40">
        <f>SUM(I97:I98)</f>
        <v>0</v>
      </c>
      <c r="J99" s="70"/>
    </row>
    <row r="100" spans="2:11" ht="25" hidden="1" customHeight="1" thickTop="1" thickBot="1" x14ac:dyDescent="0.4">
      <c r="B100" s="54">
        <v>154</v>
      </c>
      <c r="C100" s="54"/>
      <c r="D100" s="36" t="s">
        <v>98</v>
      </c>
      <c r="E100" s="38"/>
      <c r="F100" s="38"/>
      <c r="G100" s="38"/>
      <c r="H100" s="38"/>
      <c r="I100" s="38"/>
      <c r="J100" s="70"/>
    </row>
    <row r="101" spans="2:11" ht="20.149999999999999" hidden="1" customHeight="1" thickTop="1" thickBot="1" x14ac:dyDescent="0.4">
      <c r="B101" s="54">
        <v>155</v>
      </c>
      <c r="C101" s="54"/>
      <c r="D101" s="36" t="s">
        <v>99</v>
      </c>
      <c r="E101" s="39"/>
      <c r="F101" s="39"/>
      <c r="G101" s="39"/>
      <c r="H101" s="39"/>
      <c r="I101" s="39"/>
      <c r="J101" s="71"/>
    </row>
    <row r="102" spans="2:11" ht="20.149999999999999" hidden="1" customHeight="1" thickTop="1" thickBot="1" x14ac:dyDescent="0.4">
      <c r="B102" s="54">
        <v>156</v>
      </c>
      <c r="C102" s="54"/>
      <c r="D102" s="36" t="s">
        <v>100</v>
      </c>
      <c r="E102" s="39"/>
      <c r="F102" s="39"/>
      <c r="G102" s="39"/>
      <c r="H102" s="39"/>
      <c r="I102" s="39"/>
      <c r="J102" s="71"/>
    </row>
    <row r="103" spans="2:11" ht="20.149999999999999" hidden="1" customHeight="1" thickTop="1" thickBot="1" x14ac:dyDescent="0.4">
      <c r="B103" s="54">
        <v>158</v>
      </c>
      <c r="C103" s="54"/>
      <c r="D103" s="36" t="s">
        <v>91</v>
      </c>
      <c r="E103" s="39"/>
      <c r="F103" s="39"/>
      <c r="G103" s="39"/>
      <c r="H103" s="39"/>
      <c r="I103" s="39"/>
      <c r="J103" s="71"/>
    </row>
    <row r="104" spans="2:11" ht="20.149999999999999" hidden="1" customHeight="1" thickTop="1" thickBot="1" x14ac:dyDescent="0.4">
      <c r="B104" s="54">
        <v>158.1</v>
      </c>
      <c r="C104" s="54"/>
      <c r="D104" s="36" t="s">
        <v>101</v>
      </c>
      <c r="E104" s="39"/>
      <c r="F104" s="39"/>
      <c r="G104" s="39"/>
      <c r="H104" s="39"/>
      <c r="I104" s="39"/>
      <c r="J104" s="71"/>
    </row>
    <row r="105" spans="2:11" ht="20.149999999999999" hidden="1" customHeight="1" thickTop="1" thickBot="1" x14ac:dyDescent="0.4">
      <c r="B105" s="54">
        <v>165</v>
      </c>
      <c r="C105" s="54"/>
      <c r="D105" s="36" t="s">
        <v>102</v>
      </c>
      <c r="E105" s="40">
        <f>SUM(E101:E104)</f>
        <v>0</v>
      </c>
      <c r="F105" s="40">
        <f>SUM(F101:F104)</f>
        <v>0</v>
      </c>
      <c r="G105" s="40"/>
      <c r="H105" s="40"/>
      <c r="I105" s="40">
        <f>SUM(I101:I104)</f>
        <v>0</v>
      </c>
      <c r="J105" s="70"/>
    </row>
    <row r="106" spans="2:11" ht="20.149999999999999" hidden="1" customHeight="1" thickTop="1" thickBot="1" x14ac:dyDescent="0.4">
      <c r="B106" s="54">
        <v>166</v>
      </c>
      <c r="C106" s="54"/>
      <c r="D106" s="36" t="s">
        <v>103</v>
      </c>
      <c r="E106" s="40">
        <f>E95+E99+E105</f>
        <v>0</v>
      </c>
      <c r="F106" s="40">
        <f>F95+F99+F105</f>
        <v>0</v>
      </c>
      <c r="G106" s="40"/>
      <c r="H106" s="40"/>
      <c r="I106" s="40">
        <f>I95+I99+I105</f>
        <v>0</v>
      </c>
      <c r="J106" s="70"/>
    </row>
    <row r="107" spans="2:11" ht="20.149999999999999" hidden="1" customHeight="1" thickTop="1" thickBot="1" x14ac:dyDescent="0.4">
      <c r="B107" s="54">
        <v>167</v>
      </c>
      <c r="C107" s="54"/>
      <c r="D107" s="36" t="s">
        <v>104</v>
      </c>
      <c r="E107" s="39"/>
      <c r="F107" s="39"/>
      <c r="G107" s="39"/>
      <c r="H107" s="39"/>
      <c r="I107" s="39"/>
      <c r="J107" s="71"/>
    </row>
    <row r="108" spans="2:11" ht="20.149999999999999" hidden="1" customHeight="1" thickTop="1" thickBot="1" x14ac:dyDescent="0.4">
      <c r="B108" s="54">
        <v>168</v>
      </c>
      <c r="C108" s="54"/>
      <c r="D108" s="36" t="s">
        <v>105</v>
      </c>
      <c r="E108" s="40">
        <f>SUM(E106:E107)</f>
        <v>0</v>
      </c>
      <c r="F108" s="40">
        <f>SUM(F106:F107)</f>
        <v>0</v>
      </c>
      <c r="G108" s="40"/>
      <c r="H108" s="40"/>
      <c r="I108" s="40">
        <f>SUM(I106:I107)</f>
        <v>0</v>
      </c>
      <c r="J108" s="70"/>
    </row>
    <row r="109" spans="2:11" ht="20.149999999999999" hidden="1" customHeight="1" thickTop="1" thickBot="1" x14ac:dyDescent="0.4">
      <c r="C109"/>
      <c r="D109" s="13"/>
      <c r="E109"/>
      <c r="F109"/>
      <c r="G109"/>
      <c r="H109"/>
      <c r="I109"/>
      <c r="J109" s="73"/>
    </row>
    <row r="110" spans="2:11" ht="20.149999999999999" customHeight="1" x14ac:dyDescent="0.35">
      <c r="B110" s="57" t="s">
        <v>106</v>
      </c>
      <c r="C110" s="58"/>
      <c r="D110" s="5" t="s">
        <v>142</v>
      </c>
      <c r="E110" s="5"/>
      <c r="F110" s="95"/>
      <c r="G110" s="95"/>
      <c r="H110" s="95"/>
      <c r="I110" s="95"/>
      <c r="J110" s="183"/>
      <c r="K110" s="184"/>
    </row>
    <row r="111" spans="2:11" ht="20.149999999999999" customHeight="1" x14ac:dyDescent="0.35">
      <c r="B111" s="59" t="s">
        <v>108</v>
      </c>
      <c r="C111" s="60"/>
      <c r="D111" s="6" t="s">
        <v>109</v>
      </c>
      <c r="E111" s="30" t="str">
        <f>IF(OR(AND(ISBLANK(E62), ISBLANK(E79),ISBLANK(E70)), AND(IF(E62=0,TRUE,FALSE),IF(E79=0,TRUE,FALSE),IF(E70=0,TRUE,FALSE))),"",IF(IF(E70=0,TRUE,FALSE),"-",ROUND((E62-E79)/E70,3)))</f>
        <v/>
      </c>
      <c r="F111" s="89" t="str">
        <f>IF(OR(AND(ISBLANK(F62), ISBLANK(F79),ISBLANK(F70)), AND(IF(F62=0,TRUE,FALSE),IF(F79=0,TRUE,FALSE),IF(F70=0,TRUE,FALSE))),"",IF(IF(F70=0,TRUE,FALSE),"-",ROUND((F62-F79)/F70,3)))</f>
        <v/>
      </c>
      <c r="G111" s="30" t="str">
        <f>IF(OR(AND(ISBLANK(G62), ISBLANK(G79),ISBLANK(G70)), AND(IF(G62=0,TRUE,FALSE),IF(G79=0,TRUE,FALSE),IF(G70=0,TRUE,FALSE))),"",IF(IF(G70=0,TRUE,FALSE),"-",ROUND((G62-G79)/G70,3)))</f>
        <v/>
      </c>
      <c r="H111" s="89" t="str">
        <f t="shared" ref="H111:I111" si="7">IF(OR(AND(ISBLANK(H62), ISBLANK(H79),ISBLANK(H70)), AND(IF(H62=0,TRUE,FALSE),IF(H79=0,TRUE,FALSE),IF(H70=0,TRUE,FALSE))),"",IF(IF(H70=0,TRUE,FALSE),"-",ROUND((H62-H79)/H70,3)))</f>
        <v/>
      </c>
      <c r="I111" s="30" t="str">
        <f t="shared" si="7"/>
        <v/>
      </c>
      <c r="J111" s="174"/>
      <c r="K111" s="175"/>
    </row>
    <row r="112" spans="2:11" ht="20.149999999999999" customHeight="1" x14ac:dyDescent="0.35">
      <c r="B112" s="59" t="s">
        <v>110</v>
      </c>
      <c r="C112" s="60"/>
      <c r="D112" s="6" t="s">
        <v>111</v>
      </c>
      <c r="E112" s="30" t="str">
        <f>IF(OR(AND(ISBLANK(E69), ISBLANK(E70)), AND(IF(E69=0,TRUE,FALSE),IF(E70=0,TRUE,FALSE))),"",IF(IF(E70=0,TRUE,FALSE),"-",ROUND(E69/E70,3)))</f>
        <v/>
      </c>
      <c r="F112" s="89" t="str">
        <f>IF(OR(AND(ISBLANK(F69), ISBLANK(F70)), AND(IF(F69=0,TRUE,FALSE),IF(F70=0,TRUE,FALSE))),"",IF(IF(F70=0,TRUE,FALSE),"-",ROUND(F69/F70,3)))</f>
        <v/>
      </c>
      <c r="G112" s="30" t="str">
        <f t="shared" ref="G112:I112" si="8">IF(OR(AND(ISBLANK(G69), ISBLANK(G70)), AND(IF(G69=0,TRUE,FALSE),IF(G70=0,TRUE,FALSE))),"",IF(IF(G70=0,TRUE,FALSE),"-",ROUND(G69/G70,3)))</f>
        <v/>
      </c>
      <c r="H112" s="89" t="str">
        <f t="shared" si="8"/>
        <v/>
      </c>
      <c r="I112" s="30" t="str">
        <f t="shared" si="8"/>
        <v/>
      </c>
      <c r="J112" s="174"/>
      <c r="K112" s="175"/>
    </row>
    <row r="113" spans="2:11" ht="20.149999999999999" customHeight="1" x14ac:dyDescent="0.35">
      <c r="B113" s="59" t="s">
        <v>112</v>
      </c>
      <c r="C113" s="60"/>
      <c r="D113" s="6" t="s">
        <v>113</v>
      </c>
      <c r="E113" s="30" t="str">
        <f>IF(OR(AND(ISBLANK(E80), ISBLANK(E70)),AND(IF(E80=0,TRUE,FALSE),IF(E70=0,TRUE,FALSE))),"",IF(IF(E70=0,TRUE,FALSE),"-",ROUND(E80/E70,3)))</f>
        <v/>
      </c>
      <c r="F113" s="89" t="str">
        <f>IF(OR(AND(ISBLANK(F80), ISBLANK(F70)),AND(IF(F80=0,TRUE,FALSE),IF(F70=0,TRUE,FALSE))),"",IF(IF(F70=0,TRUE,FALSE),"-",ROUND(F80/F70,3)))</f>
        <v/>
      </c>
      <c r="G113" s="30" t="str">
        <f t="shared" ref="G113:I113" si="9">IF(OR(AND(ISBLANK(G80), ISBLANK(G70)),AND(IF(G80=0,TRUE,FALSE),IF(G70=0,TRUE,FALSE))),"",IF(IF(G70=0,TRUE,FALSE),"-",ROUND(G80/G70,3)))</f>
        <v/>
      </c>
      <c r="H113" s="89" t="str">
        <f t="shared" si="9"/>
        <v/>
      </c>
      <c r="I113" s="30" t="str">
        <f t="shared" si="9"/>
        <v/>
      </c>
      <c r="J113" s="174"/>
      <c r="K113" s="175"/>
    </row>
    <row r="114" spans="2:11" ht="20.149999999999999" hidden="1" customHeight="1" thickTop="1" thickBot="1" x14ac:dyDescent="0.4">
      <c r="B114" s="54">
        <v>174</v>
      </c>
      <c r="C114" s="54"/>
      <c r="D114" s="36" t="s">
        <v>114</v>
      </c>
      <c r="E114" s="42" t="str">
        <f>IF(OR(AND(ISBLANK(E21), ISBLANK(E40)),AND(IF(E21=0,TRUE,FALSE),IF(E40=0,TRUE,FALSE))),"",IF(IF(E40=0,TRUE,FALSE),"-",ROUND(E21/E40,1)))</f>
        <v/>
      </c>
      <c r="F114" s="100" t="str">
        <f>IF(OR(AND(ISBLANK(F21), ISBLANK(F40)),AND(IF(F21=0,TRUE,FALSE),IF(F40=0,TRUE,FALSE))),"",IF(IF(F40=0,TRUE,FALSE),"-",ROUND(F21/F40,1)))</f>
        <v/>
      </c>
      <c r="G114" s="100"/>
      <c r="H114" s="100"/>
      <c r="I114" s="100" t="str">
        <f>IF(OR(AND(ISBLANK(I21), ISBLANK(I40)),AND(IF(I21=0,TRUE,FALSE),IF(I40=0,TRUE,FALSE))),"",IF(IF(I40=0,TRUE,FALSE),"-",ROUND(I21/I40,1)))</f>
        <v/>
      </c>
      <c r="J114" s="177"/>
      <c r="K114" s="178"/>
    </row>
    <row r="115" spans="2:11" ht="20.149999999999999" hidden="1" customHeight="1" thickTop="1" thickBot="1" x14ac:dyDescent="0.4">
      <c r="B115" s="54">
        <v>175</v>
      </c>
      <c r="C115" s="54"/>
      <c r="D115" s="36" t="s">
        <v>115</v>
      </c>
      <c r="E115" s="43" t="str">
        <f>IF(OR(AND(ISBLANK(E17), ISBLANK(E56),ISBLANK(DaysInPeriod)),AND(IF(E17=0,TRUE,FALSE),IF(E56=0,TRUE,FALSE),IF(DaysInPeriod=0,TRUE,FALSE))),"",IF(OR(IF(E56=0,TRUE,FALSE),IF(DaysInPeriod=0,TRUE,FALSE)),"-",ROUND(E17/(E56/DaysInPeriod),0)))</f>
        <v/>
      </c>
      <c r="F115" s="101" t="str">
        <f>IF(OR(AND(ISBLANK(F17), ISBLANK(F56),ISBLANK(DaysInPeriod)),AND(IF(F17=0,TRUE,FALSE),IF(F56=0,TRUE,FALSE),IF(DaysInPeriod=0,TRUE,FALSE))),"",IF(OR(IF(F56=0,TRUE,FALSE),IF(DaysInPeriod=0,TRUE,FALSE)),"-",ROUND(F17/(F56/DaysInPeriod),0)))</f>
        <v/>
      </c>
      <c r="G115" s="101"/>
      <c r="H115" s="101"/>
      <c r="I115" s="101" t="str">
        <f>IF(OR(AND(ISBLANK(I17), ISBLANK(I56),ISBLANK(DaysInPeriod)),AND(IF(I17=0,TRUE,FALSE),IF(I56=0,TRUE,FALSE),IF(DaysInPeriod=0,TRUE,FALSE))),"",IF(OR(IF(I56=0,TRUE,FALSE),IF(DaysInPeriod=0,TRUE,FALSE)),"-",ROUND(I17/(I56/DaysInPeriod),0)))</f>
        <v/>
      </c>
      <c r="J115" s="177"/>
      <c r="K115" s="178"/>
    </row>
    <row r="116" spans="2:11" ht="20.149999999999999" hidden="1" customHeight="1" thickTop="1" x14ac:dyDescent="0.35">
      <c r="B116" s="59">
        <v>176</v>
      </c>
      <c r="C116" s="60"/>
      <c r="D116" s="6" t="s">
        <v>116</v>
      </c>
      <c r="E116" s="32" t="str">
        <f>IF(OR(AND(ISBLANK(E40), ISBLANK(E37),ISBLANK(E79), ISBLANK(E74),ISBLANK(DaysInPeriod)),AND(IF(E40=0,TRUE,FALSE),IF(E37=0,TRUE,FALSE),IF(E79=0,TRUE,FALSE),IF(E74=0,TRUE,FALSE),IF(DaysInPeriod=0,TRUE,FALSE))), "",IF(OR(IF(((E79-E74)=0),TRUE,FALSE),IF(DaysInPeriod=0,TRUE,FALSE)),"-",ROUND((E40-E37)/((E79-E74)/DaysInPeriod),0)))</f>
        <v/>
      </c>
      <c r="F116" s="91" t="str">
        <f>IF(OR(AND(ISBLANK(F40), ISBLANK(F37),ISBLANK(F79), ISBLANK(F74),ISBLANK(DaysInPeriod)),AND(IF(F40=0,TRUE,FALSE),IF(F37=0,TRUE,FALSE),IF(F79=0,TRUE,FALSE),IF(F74=0,TRUE,FALSE),IF(DaysInPeriod=0,TRUE,FALSE))), "",IF(OR(IF(((F79-F74)=0),TRUE,FALSE),IF(DaysInPeriod=0,TRUE,FALSE)),"-",ROUND((F40-F37)/((F79-F74)/DaysInPeriod),0)))</f>
        <v/>
      </c>
      <c r="G116" s="91"/>
      <c r="H116" s="91"/>
      <c r="I116" s="91" t="str">
        <f>IF(OR(AND(ISBLANK(I40), ISBLANK(I37),ISBLANK(I79), ISBLANK(I74),ISBLANK(DaysInPeriod)),AND(IF(I40=0,TRUE,FALSE),IF(I37=0,TRUE,FALSE),IF(I79=0,TRUE,FALSE),IF(I74=0,TRUE,FALSE),IF(DaysInPeriod=0,TRUE,FALSE))), "",IF(OR(IF(((I79-I74)=0),TRUE,FALSE),IF(DaysInPeriod=0,TRUE,FALSE)),"-",ROUND((I40-I37)/((I79-I74)/DaysInPeriod),0)))</f>
        <v/>
      </c>
      <c r="J116" s="177"/>
      <c r="K116" s="178"/>
    </row>
    <row r="117" spans="2:11" ht="20.149999999999999" hidden="1" customHeight="1" x14ac:dyDescent="0.35">
      <c r="B117" s="59">
        <v>177</v>
      </c>
      <c r="C117" s="60"/>
      <c r="D117" s="6" t="s">
        <v>117</v>
      </c>
      <c r="E117" s="33" t="str">
        <f>IF(OR(AND(ISBLANK(E80), ISBLANK(E74),ISBLANK(E75),ISBLANK(E36)),AND(IF(E80=0,TRUE,FALSE),IF(E74=0,TRUE,FALSE),IF(E75=0,TRUE,FALSE),IF(E36=0,TRUE,FALSE))),"",IF(IF(((E75+E36)=0),TRUE,FALSE),"-",ROUND((E80+E74+E75)/(E75+E36),1)))</f>
        <v/>
      </c>
      <c r="F117" s="92" t="str">
        <f>IF(OR(AND(ISBLANK(F80), ISBLANK(F74),ISBLANK(F75),ISBLANK(F36)),AND(IF(F80=0,TRUE,FALSE),IF(F74=0,TRUE,FALSE),IF(F75=0,TRUE,FALSE),IF(F36=0,TRUE,FALSE))),"",IF(IF(((F75+F36)=0),TRUE,FALSE),"-",ROUND((F80+F74+F75)/(F75+F36),1)))</f>
        <v/>
      </c>
      <c r="G117" s="92"/>
      <c r="H117" s="92"/>
      <c r="I117" s="92" t="str">
        <f>IF(OR(AND(ISBLANK(I80), ISBLANK(I74),ISBLANK(I75),ISBLANK(I36)),AND(IF(I80=0,TRUE,FALSE),IF(I74=0,TRUE,FALSE),IF(I75=0,TRUE,FALSE),IF(I36=0,TRUE,FALSE))),"",IF(IF(((I75+I36)=0),TRUE,FALSE),"-",ROUND((I80+I74+I75)/(I75+I36),1)))</f>
        <v/>
      </c>
      <c r="J117" s="177"/>
      <c r="K117" s="178"/>
    </row>
    <row r="118" spans="2:11" ht="20.149999999999999" hidden="1" customHeight="1" thickBot="1" x14ac:dyDescent="0.4">
      <c r="B118" s="59">
        <v>178</v>
      </c>
      <c r="C118" s="60"/>
      <c r="D118" s="6" t="s">
        <v>118</v>
      </c>
      <c r="E118" s="30" t="str">
        <f>IF(OR(AND(ISBLANK(E80), ISBLANK(E74), ISBLANK(E40), ISBLANK(E42)),AND(IF(E80=0,TRUE,FALSE),IF(E74=0,TRUE,FALSE),IF(E40=0,TRUE,FALSE),IF(E42=0,TRUE,FALSE))),"",IF(IF(((E40+E42)=0),TRUE,FALSE),"-",ROUND((E80+E74)/(E40+E42),3)))</f>
        <v/>
      </c>
      <c r="F118" s="89" t="str">
        <f>IF(OR(AND(ISBLANK(F80), ISBLANK(F74), ISBLANK(F40), ISBLANK(F42)),AND(IF(F80=0,TRUE,FALSE),IF(F74=0,TRUE,FALSE),IF(F40=0,TRUE,FALSE),IF(F42=0,TRUE,FALSE))),"",IF(IF(((F40+F42)=0),TRUE,FALSE),"-",ROUND((F80+F74)/(F40+F42),3)))</f>
        <v/>
      </c>
      <c r="G118" s="89"/>
      <c r="H118" s="89"/>
      <c r="I118" s="89" t="str">
        <f>IF(OR(AND(ISBLANK(I80), ISBLANK(I74), ISBLANK(I40), ISBLANK(I42)),AND(IF(I80=0,TRUE,FALSE),IF(I74=0,TRUE,FALSE),IF(I40=0,TRUE,FALSE),IF(I42=0,TRUE,FALSE))),"",IF(IF(((I40+I42)=0),TRUE,FALSE),"-",ROUND((I80+I74)/(I40+I42),3)))</f>
        <v/>
      </c>
      <c r="J118" s="177"/>
      <c r="K118" s="178"/>
    </row>
    <row r="119" spans="2:11" ht="20.149999999999999" hidden="1" customHeight="1" thickTop="1" thickBot="1" x14ac:dyDescent="0.4">
      <c r="B119" s="54">
        <v>179</v>
      </c>
      <c r="C119" s="54"/>
      <c r="D119" s="36" t="s">
        <v>119</v>
      </c>
      <c r="E119" s="44" t="str">
        <f>IF(OR(AND(ISBLANK(E51), ISBLANK(E32)),AND(IF(E51=0,TRUE,FALSE),IF(E32=0,TRUE,FALSE))),"",IF(IF(E32=0,TRUE,FALSE),"-",ROUND(E51/E32,3)))</f>
        <v/>
      </c>
      <c r="F119" s="44" t="str">
        <f>IF(OR(AND(ISBLANK(F51), ISBLANK(F32)),AND(IF(F51=0,TRUE,FALSE),IF(F32=0,TRUE,FALSE))),"",IF(IF(F32=0,TRUE,FALSE),"-",ROUND(F51/F32,3)))</f>
        <v/>
      </c>
      <c r="G119" s="44"/>
      <c r="H119" s="44"/>
      <c r="I119" s="44" t="str">
        <f>IF(OR(AND(ISBLANK(I51), ISBLANK(I32)),AND(IF(I51=0,TRUE,FALSE),IF(I32=0,TRUE,FALSE))),"",IF(IF(I32=0,TRUE,FALSE),"-",ROUND(I51/I32,3)))</f>
        <v/>
      </c>
      <c r="J119" s="176"/>
      <c r="K119" s="176"/>
    </row>
    <row r="120" spans="2:11" ht="20.149999999999999" hidden="1" customHeight="1" thickTop="1" thickBot="1" x14ac:dyDescent="0.4">
      <c r="B120" s="54">
        <v>180</v>
      </c>
      <c r="C120" s="54"/>
      <c r="D120" s="36" t="s">
        <v>120</v>
      </c>
      <c r="E120" s="43" t="str">
        <f>IF(OR(AND(ISBLANK(E28), ISBLANK(E74)),AND(IF(E28=0,TRUE,FALSE),IF(E74=0,TRUE,FALSE))),"",IF(IF(E74=0,TRUE,FALSE),"-",ROUND(E28/E74,0)))</f>
        <v/>
      </c>
      <c r="F120" s="43" t="str">
        <f>IF(OR(AND(ISBLANK(F28), ISBLANK(F74)),AND(IF(F28=0,TRUE,FALSE),IF(F74=0,TRUE,FALSE))),"",IF(IF(F74=0,TRUE,FALSE),"-",ROUND(F28/F74,0)))</f>
        <v/>
      </c>
      <c r="G120" s="43"/>
      <c r="H120" s="43"/>
      <c r="I120" s="43" t="str">
        <f>IF(OR(AND(ISBLANK(I28), ISBLANK(I74)),AND(IF(I28=0,TRUE,FALSE),IF(I74=0,TRUE,FALSE))),"",IF(IF(I74=0,TRUE,FALSE),"-",ROUND(I28/I74,0)))</f>
        <v/>
      </c>
      <c r="J120" s="176"/>
      <c r="K120" s="176"/>
    </row>
    <row r="121" spans="2:11" ht="20.149999999999999" customHeight="1" x14ac:dyDescent="0.35"/>
    <row r="122" spans="2:11" ht="20.149999999999999" customHeight="1" thickBot="1" x14ac:dyDescent="0.4"/>
    <row r="123" spans="2:11" ht="20.149999999999999" customHeight="1" x14ac:dyDescent="0.35">
      <c r="B123" s="21"/>
      <c r="C123" s="22"/>
      <c r="D123" s="5" t="s">
        <v>121</v>
      </c>
      <c r="E123" s="5"/>
      <c r="F123" s="95"/>
      <c r="G123" s="95"/>
      <c r="H123" s="95"/>
      <c r="I123" s="95"/>
      <c r="J123" s="183"/>
      <c r="K123" s="184"/>
    </row>
    <row r="124" spans="2:11" ht="20.149999999999999" customHeight="1" x14ac:dyDescent="0.35">
      <c r="B124" s="123" t="s">
        <v>122</v>
      </c>
      <c r="C124" s="124"/>
      <c r="D124" s="6" t="s">
        <v>123</v>
      </c>
      <c r="E124" s="7">
        <f>E70-E59-E60-E79</f>
        <v>0</v>
      </c>
      <c r="F124" s="65">
        <f>F70-F59-F60-F79</f>
        <v>0</v>
      </c>
      <c r="G124" s="7">
        <f>G70-G59-G60-G79</f>
        <v>0</v>
      </c>
      <c r="H124" s="65">
        <f>H70-H59-H60-H79</f>
        <v>0</v>
      </c>
      <c r="I124" s="7">
        <f>I70-I59-I60-I79</f>
        <v>0</v>
      </c>
      <c r="J124" s="185"/>
      <c r="K124" s="186"/>
    </row>
    <row r="125" spans="2:11" ht="20.149999999999999" customHeight="1" x14ac:dyDescent="0.35">
      <c r="B125" s="23" t="s">
        <v>124</v>
      </c>
      <c r="C125" s="24"/>
      <c r="D125" s="6" t="s">
        <v>125</v>
      </c>
      <c r="E125" s="30" t="str">
        <f>IF(OR(AND(ISBLANK(E62), ISBLANK(E79),ISBLANK(E70)), AND(IF(E62=0,TRUE,FALSE),IF(E79=0,TRUE,FALSE),IF(E70=0,TRUE,FALSE))),"",IF(IF(E70=0,TRUE,FALSE),"-",ROUND(((E62-E59-E60)-E79)/(E70-E59-E60),3)))</f>
        <v/>
      </c>
      <c r="F125" s="89" t="str">
        <f>IF(OR(AND(ISBLANK(F62), ISBLANK(F79),ISBLANK(F70)), AND(IF(F62=0,TRUE,FALSE),IF(F79=0,TRUE,FALSE),IF(F70=0,TRUE,FALSE))),"",IF(IF(F70=0,TRUE,FALSE),"-",ROUND(((F62-F59-F60)-F79)/(F70-F59-F60),3)))</f>
        <v/>
      </c>
      <c r="G125" s="30" t="str">
        <f>IF(OR(AND(ISBLANK(G62), ISBLANK(G79),ISBLANK(G70)), AND(IF(G62=0,TRUE,FALSE),IF(G79=0,TRUE,FALSE),IF(G70=0,TRUE,FALSE))),"",IF(IF(G70=0,TRUE,FALSE),"-",ROUND(((G62-G59-G60)-G79)/(G70-G59-G60),3)))</f>
        <v/>
      </c>
      <c r="H125" s="89" t="str">
        <f>IF(OR(AND(ISBLANK(H62), ISBLANK(H79),ISBLANK(H70)), AND(IF(H62=0,TRUE,FALSE),IF(H79=0,TRUE,FALSE),IF(H70=0,TRUE,FALSE))),"",IF(IF(H70=0,TRUE,FALSE),"-",ROUND(((H62-H59-H60)-H79)/(H70-H59-H60),3)))</f>
        <v/>
      </c>
      <c r="I125" s="30" t="str">
        <f>IF(OR(AND(ISBLANK(I62), ISBLANK(I79),ISBLANK(I70)), AND(IF(I62=0,TRUE,FALSE),IF(I79=0,TRUE,FALSE),IF(I70=0,TRUE,FALSE))),"",IF(IF(I70=0,TRUE,FALSE),"-",ROUND(((I62-I59-I60)-I79)/(I70-I59-I60),3)))</f>
        <v/>
      </c>
      <c r="J125" s="174"/>
      <c r="K125" s="175"/>
    </row>
    <row r="126" spans="2:11" ht="20.149999999999999" customHeight="1" x14ac:dyDescent="0.35">
      <c r="B126" s="23" t="s">
        <v>126</v>
      </c>
      <c r="C126" s="24"/>
      <c r="D126" s="6" t="s">
        <v>127</v>
      </c>
      <c r="E126" s="30" t="str">
        <f>IF(OR(AND(ISBLANK(E69), ISBLANK(E70)), AND(IF(E69=0,TRUE,FALSE),IF(E70=0,TRUE,FALSE))),"",IF(IF(E70=0,TRUE,FALSE),"-",ROUND(E69/(E70-E59-E60),3)))</f>
        <v/>
      </c>
      <c r="F126" s="89" t="str">
        <f>IF(OR(AND(ISBLANK(F69), ISBLANK(F70)), AND(IF(F69=0,TRUE,FALSE),IF(F70=0,TRUE,FALSE))),"",IF(IF(F70=0,TRUE,FALSE),"-",ROUND(F69/(F70-F59-F60),3)))</f>
        <v/>
      </c>
      <c r="G126" s="30" t="str">
        <f>IF(OR(AND(ISBLANK(G69), ISBLANK(G70)), AND(IF(G69=0,TRUE,FALSE),IF(G70=0,TRUE,FALSE))),"",IF(IF(G70=0,TRUE,FALSE),"-",ROUND(G69/(G70-G59-G60),3)))</f>
        <v/>
      </c>
      <c r="H126" s="89" t="str">
        <f>IF(OR(AND(ISBLANK(H69), ISBLANK(H70)), AND(IF(H69=0,TRUE,FALSE),IF(H70=0,TRUE,FALSE))),"",IF(IF(H70=0,TRUE,FALSE),"-",ROUND(H69/(H70-H59-H60),3)))</f>
        <v/>
      </c>
      <c r="I126" s="30" t="str">
        <f>IF(OR(AND(ISBLANK(I69), ISBLANK(I70)), AND(IF(I69=0,TRUE,FALSE),IF(I70=0,TRUE,FALSE))),"",IF(IF(I70=0,TRUE,FALSE),"-",ROUND(I69/(I70-I59-I60),3)))</f>
        <v/>
      </c>
      <c r="J126" s="174"/>
      <c r="K126" s="175"/>
    </row>
    <row r="127" spans="2:11" ht="20.149999999999999" customHeight="1" x14ac:dyDescent="0.35">
      <c r="B127" s="23" t="s">
        <v>128</v>
      </c>
      <c r="C127" s="24"/>
      <c r="D127" s="6" t="s">
        <v>129</v>
      </c>
      <c r="E127" s="30" t="str">
        <f>IF(OR(AND(ISBLANK(E80), ISBLANK(E70)),AND(IF(E80=0,TRUE,FALSE),IF(E70=0,TRUE,FALSE))),"",IF(IF(E70=0,TRUE,FALSE),"-",ROUND((E70-E59-E60-E79)/(E70-E59-E60),3)))</f>
        <v/>
      </c>
      <c r="F127" s="89" t="str">
        <f>IF(OR(AND(ISBLANK(F80), ISBLANK(F70)),AND(IF(F80=0,TRUE,FALSE),IF(F70=0,TRUE,FALSE))),"",IF(IF(F70=0,TRUE,FALSE),"-",ROUND((F70-F59-F60-F79)/(F70-F59-F60),3)))</f>
        <v/>
      </c>
      <c r="G127" s="30" t="str">
        <f>IF(OR(AND(ISBLANK(G80), ISBLANK(G70)),AND(IF(G80=0,TRUE,FALSE),IF(G70=0,TRUE,FALSE))),"",IF(IF(G70=0,TRUE,FALSE),"-",ROUND((G70-G59-G60-G79)/(G70-G59-G60),3)))</f>
        <v/>
      </c>
      <c r="H127" s="89" t="str">
        <f>IF(OR(AND(ISBLANK(H80), ISBLANK(H70)),AND(IF(H80=0,TRUE,FALSE),IF(H70=0,TRUE,FALSE))),"",IF(IF(H70=0,TRUE,FALSE),"-",ROUND((H70-H59-H60-H79)/(H70-H59-H60),3)))</f>
        <v/>
      </c>
      <c r="I127" s="30" t="str">
        <f>IF(OR(AND(ISBLANK(I80), ISBLANK(I70)),AND(IF(I80=0,TRUE,FALSE),IF(I70=0,TRUE,FALSE))),"",IF(IF(I70=0,TRUE,FALSE),"-",ROUND((I70-I59-I60-I79)/(I70-I59-I60),3)))</f>
        <v/>
      </c>
      <c r="J127" s="174"/>
      <c r="K127" s="175"/>
    </row>
    <row r="128" spans="2:11" ht="50.15" customHeight="1" x14ac:dyDescent="0.35">
      <c r="C128" s="187"/>
      <c r="D128" s="187"/>
      <c r="E128" s="187"/>
      <c r="F128" s="187"/>
      <c r="G128" s="109"/>
      <c r="H128" s="109"/>
      <c r="I128" s="109"/>
    </row>
  </sheetData>
  <sheetProtection algorithmName="SHA-512" hashValue="C8lmRiEXzQqtE16d4LPyZ5lEveQspb6HKIU5lkf+KZ0A53qYM4wbPGzT1YZkqqWSlYawGc6zn1RFUCXrgN767g==" saltValue="Y5LgSJgJEslwA8QAFsdw3w==" spinCount="100000" sheet="1" objects="1" scenarios="1"/>
  <mergeCells count="53">
    <mergeCell ref="J59:K59"/>
    <mergeCell ref="J60:K60"/>
    <mergeCell ref="J124:K124"/>
    <mergeCell ref="C128:F128"/>
    <mergeCell ref="A1:J1"/>
    <mergeCell ref="A2:J2"/>
    <mergeCell ref="J54:K54"/>
    <mergeCell ref="J55:K55"/>
    <mergeCell ref="J56:K56"/>
    <mergeCell ref="J57:K57"/>
    <mergeCell ref="J58:K58"/>
    <mergeCell ref="J61:K61"/>
    <mergeCell ref="J62:K62"/>
    <mergeCell ref="J63:K63"/>
    <mergeCell ref="J64:K64"/>
    <mergeCell ref="J65:K65"/>
    <mergeCell ref="J66:K66"/>
    <mergeCell ref="J67:K67"/>
    <mergeCell ref="J68:K68"/>
    <mergeCell ref="J69:K69"/>
    <mergeCell ref="J70:K70"/>
    <mergeCell ref="J71:K71"/>
    <mergeCell ref="J72:K72"/>
    <mergeCell ref="J73:K73"/>
    <mergeCell ref="J74:K74"/>
    <mergeCell ref="J75:K75"/>
    <mergeCell ref="J76:K76"/>
    <mergeCell ref="J77:K77"/>
    <mergeCell ref="J78:K78"/>
    <mergeCell ref="J79:K79"/>
    <mergeCell ref="J80:K80"/>
    <mergeCell ref="J81:K81"/>
    <mergeCell ref="J82:K82"/>
    <mergeCell ref="J83:K83"/>
    <mergeCell ref="J84:K84"/>
    <mergeCell ref="J85:K85"/>
    <mergeCell ref="J86:K86"/>
    <mergeCell ref="J87:K87"/>
    <mergeCell ref="J110:K110"/>
    <mergeCell ref="J123:K123"/>
    <mergeCell ref="J125:K125"/>
    <mergeCell ref="J126:K126"/>
    <mergeCell ref="J127:K127"/>
    <mergeCell ref="J111:K111"/>
    <mergeCell ref="J112:K112"/>
    <mergeCell ref="J113:K113"/>
    <mergeCell ref="J119:K119"/>
    <mergeCell ref="J120:K120"/>
    <mergeCell ref="J114:K114"/>
    <mergeCell ref="J115:K115"/>
    <mergeCell ref="J116:K116"/>
    <mergeCell ref="J117:K117"/>
    <mergeCell ref="J118:K118"/>
  </mergeCells>
  <dataValidations count="1">
    <dataValidation type="whole" allowBlank="1" showErrorMessage="1" error="Please enter WHOLE numbers only ..." sqref="E17:I20 E23:I28 E107:I107 E36:I39 E42:I44 E48:I50 E56:I61 E64:I68 E72:I78 E82:I83 E85:I86 E91:I94 E97:I98 E101:I104 E30:I30 E13:I15" xr:uid="{00000000-0002-0000-0200-000000000000}">
      <formula1>MinimumDollarInputValue</formula1>
      <formula2>MaximumDollarInputValue</formula2>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2" id="{FFD4D426-215C-46D1-BB96-DB1B07CB61BB}">
            <xm:f>'System Data'!$A$7</xm:f>
            <x14:dxf>
              <font>
                <color theme="0"/>
              </font>
            </x14:dxf>
          </x14:cfRule>
          <xm:sqref>D7</xm:sqref>
        </x14:conditionalFormatting>
        <x14:conditionalFormatting xmlns:xm="http://schemas.microsoft.com/office/excel/2006/main">
          <x14:cfRule type="expression" priority="1" id="{A89F9103-1BE2-46D7-A4CC-38C62999C067}">
            <xm:f>'System Data'!$A$8</xm:f>
            <x14:dxf>
              <font>
                <color theme="0"/>
              </font>
            </x14:dxf>
          </x14:cfRule>
          <xm:sqref>D8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B1:N100"/>
  <sheetViews>
    <sheetView showGridLines="0" zoomScale="80" zoomScaleNormal="80" workbookViewId="0">
      <pane xSplit="4" ySplit="8" topLeftCell="E21" activePane="bottomRight" state="frozen"/>
      <selection pane="topRight" activeCell="E14" sqref="E14"/>
      <selection pane="bottomLeft" activeCell="E14" sqref="E14"/>
      <selection pane="bottomRight" activeCell="E14" sqref="E14"/>
    </sheetView>
  </sheetViews>
  <sheetFormatPr defaultColWidth="9.1796875" defaultRowHeight="15.5" x14ac:dyDescent="0.35"/>
  <cols>
    <col min="1" max="1" width="5.81640625" style="1" customWidth="1"/>
    <col min="2" max="2" width="6.81640625" style="1" customWidth="1"/>
    <col min="3" max="3" width="2.81640625" style="1" customWidth="1"/>
    <col min="4" max="4" width="60" style="1" customWidth="1"/>
    <col min="5" max="6" width="43.1796875" style="1" customWidth="1"/>
    <col min="7" max="12" width="46.81640625" style="1" customWidth="1"/>
    <col min="13" max="13" width="74.54296875" style="1" customWidth="1"/>
    <col min="14" max="14" width="16.81640625" style="1" customWidth="1"/>
    <col min="15" max="15" width="5.81640625" style="1" customWidth="1"/>
    <col min="16" max="16384" width="9.1796875" style="1"/>
  </cols>
  <sheetData>
    <row r="1" spans="2:14" ht="80.150000000000006" customHeight="1" x14ac:dyDescent="0.35">
      <c r="B1" s="170" t="s">
        <v>143</v>
      </c>
      <c r="C1" s="171"/>
      <c r="D1" s="171"/>
      <c r="E1" s="171"/>
      <c r="F1" s="171"/>
      <c r="G1" s="171"/>
      <c r="H1" s="171"/>
      <c r="I1" s="171"/>
      <c r="J1" s="171"/>
      <c r="K1" s="171"/>
      <c r="L1" s="171"/>
      <c r="M1" s="171"/>
      <c r="N1" s="27" t="s">
        <v>1</v>
      </c>
    </row>
    <row r="2" spans="2:14" ht="34" customHeight="1" x14ac:dyDescent="0.35">
      <c r="B2" s="172"/>
      <c r="C2" s="173"/>
      <c r="D2" s="173"/>
      <c r="E2" s="173"/>
      <c r="F2" s="173"/>
      <c r="G2" s="173"/>
      <c r="H2" s="173"/>
      <c r="I2" s="173"/>
      <c r="J2" s="173"/>
      <c r="K2" s="173"/>
      <c r="L2" s="173"/>
      <c r="M2" s="173"/>
      <c r="N2" s="16"/>
    </row>
    <row r="3" spans="2:14" ht="24" customHeight="1" thickBot="1" x14ac:dyDescent="0.4">
      <c r="C3"/>
      <c r="D3" s="127"/>
      <c r="E3" s="128" t="s">
        <v>144</v>
      </c>
      <c r="F3" s="197" t="s">
        <v>145</v>
      </c>
      <c r="G3" s="197"/>
      <c r="H3" s="197" t="s">
        <v>146</v>
      </c>
      <c r="I3" s="197"/>
      <c r="J3" s="197"/>
      <c r="K3" s="197"/>
      <c r="L3" s="197"/>
      <c r="N3"/>
    </row>
    <row r="4" spans="2:14" ht="24" customHeight="1" thickBot="1" x14ac:dyDescent="0.4">
      <c r="B4" s="29">
        <v>1</v>
      </c>
      <c r="C4" s="19"/>
      <c r="D4" s="107" t="s">
        <v>133</v>
      </c>
      <c r="E4" s="104" t="str">
        <f>'Health System Financial Report'!E4</f>
        <v>Select Health System:</v>
      </c>
      <c r="F4" s="102" t="str">
        <f>INDEX(HospitalName[OrgName],MATCH(Hosp1OrgID,HospitalName[OrgID],0))</f>
        <v>None</v>
      </c>
      <c r="G4" s="104" t="str">
        <f>INDEX(HospitalName[OrgName],MATCH(Hosp2OrgID,HospitalName[OrgID],0))</f>
        <v>None</v>
      </c>
      <c r="H4" s="102" t="str">
        <f>INDEX(POName[Physician Organzation],MATCH(POOrgID1,POName[OrgID],0))</f>
        <v>None</v>
      </c>
      <c r="I4" s="103" t="str">
        <f>INDEX(POName[Physician Organzation],MATCH(POOrgID2,POName[OrgID],0))</f>
        <v>None</v>
      </c>
      <c r="J4" s="102" t="str">
        <f>INDEX(POName[Physician Organzation],MATCH(POOrgID3,POName[OrgID],0))</f>
        <v>None</v>
      </c>
      <c r="K4" s="103" t="str">
        <f>INDEX(POName[Physician Organzation],MATCH(POOrgID4,POName[OrgID],0))</f>
        <v>None</v>
      </c>
      <c r="L4" s="110" t="str">
        <f>INDEX(POName[Physician Organzation],MATCH(POOrgID5,POName[OrgID],0))</f>
        <v>None</v>
      </c>
      <c r="M4" s="94"/>
    </row>
    <row r="5" spans="2:14" ht="24" customHeight="1" thickBot="1" x14ac:dyDescent="0.4">
      <c r="B5" s="29">
        <v>1.1000000000000001</v>
      </c>
      <c r="C5" s="19"/>
      <c r="D5" s="3" t="s">
        <v>4</v>
      </c>
      <c r="E5" s="105" t="str">
        <f>HHS_ID</f>
        <v xml:space="preserve"> </v>
      </c>
      <c r="F5" s="72">
        <f>INDEX(ORGIDManager[iHospital1],MATCH(HHS_ID,ORGIDManager[OrgID],0))</f>
        <v>0</v>
      </c>
      <c r="G5" s="105">
        <f>INDEX(ORGIDManager[iHospital2],MATCH(HHS_ID,ORGIDManager[OrgID],0))</f>
        <v>0</v>
      </c>
      <c r="H5" s="72">
        <f>INDEX(ORGIDManager[iPhysOrg1],MATCH(HHS_ID,ORGIDManager[OrgID],0))</f>
        <v>0</v>
      </c>
      <c r="I5" s="80">
        <f>INDEX(ORGIDManager[iPhysOrg2],MATCH(HHS_ID,ORGIDManager[OrgID],0))</f>
        <v>0</v>
      </c>
      <c r="J5" s="72">
        <f>INDEX(ORGIDManager[iPhysOrg3],MATCH(HHS_ID,ORGIDManager[OrgID],0))</f>
        <v>0</v>
      </c>
      <c r="K5" s="80">
        <f>INDEX(ORGIDManager[iPhysOrg4],MATCH(HHS_ID,ORGIDManager[OrgID],0))</f>
        <v>0</v>
      </c>
      <c r="L5" s="111">
        <f>INDEX(ORGIDManager[iPhysOrg5],MATCH(HHS_ID,ORGIDManager[OrgID],0))</f>
        <v>0</v>
      </c>
      <c r="M5" s="88"/>
    </row>
    <row r="6" spans="2:14" ht="24" hidden="1" customHeight="1" thickBot="1" x14ac:dyDescent="0.4">
      <c r="B6" s="29">
        <v>2</v>
      </c>
      <c r="C6" s="19"/>
      <c r="D6" s="3" t="s">
        <v>134</v>
      </c>
      <c r="E6" s="106"/>
      <c r="F6" s="78"/>
      <c r="G6" s="106"/>
      <c r="H6" s="78"/>
      <c r="I6" s="79"/>
      <c r="J6" s="78"/>
      <c r="K6" s="79"/>
      <c r="L6" s="112"/>
    </row>
    <row r="7" spans="2:14" ht="24" customHeight="1" thickBot="1" x14ac:dyDescent="0.4">
      <c r="B7" s="29">
        <v>3</v>
      </c>
      <c r="C7" s="19"/>
      <c r="D7" s="15" t="s">
        <v>135</v>
      </c>
      <c r="E7" s="80" t="str">
        <f>'Health System Financial Report'!E7</f>
        <v>Select Year:</v>
      </c>
      <c r="F7" s="74" t="str">
        <f t="shared" ref="F7:L7" si="0">IF(ISBLANK(iFiscalYear), "",INDEX(FiscalYearList,iFiscalYear,1))</f>
        <v>Select Year:</v>
      </c>
      <c r="G7" s="80" t="str">
        <f t="shared" si="0"/>
        <v>Select Year:</v>
      </c>
      <c r="H7" s="74" t="str">
        <f t="shared" si="0"/>
        <v>Select Year:</v>
      </c>
      <c r="I7" s="81" t="str">
        <f t="shared" si="0"/>
        <v>Select Year:</v>
      </c>
      <c r="J7" s="74" t="str">
        <f t="shared" si="0"/>
        <v>Select Year:</v>
      </c>
      <c r="K7" s="81" t="str">
        <f t="shared" si="0"/>
        <v>Select Year:</v>
      </c>
      <c r="L7" s="74" t="str">
        <f t="shared" si="0"/>
        <v>Select Year:</v>
      </c>
    </row>
    <row r="8" spans="2:14" ht="24" customHeight="1" thickBot="1" x14ac:dyDescent="0.4">
      <c r="B8" s="29">
        <v>3.1</v>
      </c>
      <c r="C8" s="19"/>
      <c r="D8" s="15" t="s">
        <v>136</v>
      </c>
      <c r="E8" s="80">
        <f>'Health System Financial Report'!E8</f>
        <v>0</v>
      </c>
      <c r="F8" s="74">
        <f t="shared" ref="F8:L8" si="1">IF(ISBLANK(iReportingPeriod), "",INDEX(ReportingPeriodList,iReportingPeriod,2))</f>
        <v>0</v>
      </c>
      <c r="G8" s="80">
        <f t="shared" si="1"/>
        <v>0</v>
      </c>
      <c r="H8" s="74">
        <f t="shared" si="1"/>
        <v>0</v>
      </c>
      <c r="I8" s="82">
        <f t="shared" si="1"/>
        <v>0</v>
      </c>
      <c r="J8" s="74">
        <f t="shared" si="1"/>
        <v>0</v>
      </c>
      <c r="K8" s="82">
        <f t="shared" si="1"/>
        <v>0</v>
      </c>
      <c r="L8" s="74">
        <f t="shared" si="1"/>
        <v>0</v>
      </c>
    </row>
    <row r="9" spans="2:14" ht="16" thickBot="1" x14ac:dyDescent="0.4">
      <c r="C9"/>
      <c r="D9"/>
      <c r="E9"/>
      <c r="F9"/>
      <c r="G9"/>
      <c r="H9"/>
      <c r="I9"/>
      <c r="J9"/>
      <c r="K9"/>
      <c r="L9"/>
      <c r="M9"/>
      <c r="N9"/>
    </row>
    <row r="10" spans="2:14" ht="32.25" customHeight="1" thickTop="1" thickBot="1" x14ac:dyDescent="0.4">
      <c r="B10" s="18"/>
      <c r="C10" s="20"/>
      <c r="D10" s="11" t="s">
        <v>147</v>
      </c>
      <c r="E10" s="11"/>
      <c r="F10" s="10"/>
      <c r="G10" s="45"/>
      <c r="H10" s="45"/>
      <c r="I10" s="45"/>
      <c r="J10" s="45"/>
      <c r="K10" s="45"/>
      <c r="L10" s="45"/>
      <c r="M10" s="167" t="s">
        <v>9</v>
      </c>
      <c r="N10" s="168"/>
    </row>
    <row r="11" spans="2:14" ht="20.149999999999999" customHeight="1" x14ac:dyDescent="0.35">
      <c r="B11" s="21"/>
      <c r="C11" s="22"/>
      <c r="D11" s="125" t="s">
        <v>148</v>
      </c>
      <c r="E11" s="125"/>
      <c r="F11" s="5"/>
      <c r="G11" s="5"/>
      <c r="H11" s="121"/>
      <c r="I11" s="121"/>
      <c r="J11" s="121"/>
      <c r="K11" s="121"/>
      <c r="L11" s="121"/>
      <c r="M11" s="162"/>
      <c r="N11" s="163"/>
    </row>
    <row r="12" spans="2:14" ht="20.149999999999999" customHeight="1" x14ac:dyDescent="0.35">
      <c r="B12" s="23"/>
      <c r="C12" s="24"/>
      <c r="D12" s="6" t="s">
        <v>149</v>
      </c>
      <c r="E12" s="6"/>
      <c r="F12" s="6"/>
      <c r="G12" s="6"/>
      <c r="H12" s="98"/>
      <c r="I12" s="98"/>
      <c r="J12" s="98"/>
      <c r="K12" s="98"/>
      <c r="L12" s="98"/>
      <c r="M12" s="157"/>
      <c r="N12" s="158"/>
    </row>
    <row r="13" spans="2:14" ht="20.149999999999999" customHeight="1" x14ac:dyDescent="0.35">
      <c r="B13" s="23"/>
      <c r="C13" s="24"/>
      <c r="D13" s="6" t="s">
        <v>150</v>
      </c>
      <c r="E13" s="76"/>
      <c r="F13" s="77"/>
      <c r="G13" s="76"/>
      <c r="H13" s="77"/>
      <c r="I13" s="96"/>
      <c r="J13" s="77"/>
      <c r="K13" s="96"/>
      <c r="L13" s="77"/>
      <c r="M13" s="145"/>
      <c r="N13" s="146"/>
    </row>
    <row r="14" spans="2:14" ht="20.149999999999999" customHeight="1" x14ac:dyDescent="0.35">
      <c r="B14" s="23"/>
      <c r="C14" s="24"/>
      <c r="D14" s="6" t="s">
        <v>151</v>
      </c>
      <c r="E14" s="76"/>
      <c r="F14" s="77"/>
      <c r="G14" s="76"/>
      <c r="H14" s="77"/>
      <c r="I14" s="96"/>
      <c r="J14" s="77"/>
      <c r="K14" s="96"/>
      <c r="L14" s="77"/>
      <c r="M14" s="145"/>
      <c r="N14" s="146"/>
    </row>
    <row r="15" spans="2:14" ht="20.149999999999999" customHeight="1" x14ac:dyDescent="0.35">
      <c r="B15" s="23"/>
      <c r="C15" s="24"/>
      <c r="D15" s="6" t="s">
        <v>152</v>
      </c>
      <c r="E15" s="76"/>
      <c r="F15" s="77"/>
      <c r="G15" s="76"/>
      <c r="H15" s="77"/>
      <c r="I15" s="96"/>
      <c r="J15" s="77"/>
      <c r="K15" s="96"/>
      <c r="L15" s="77"/>
      <c r="M15" s="145"/>
      <c r="N15" s="146"/>
    </row>
    <row r="16" spans="2:14" ht="25" customHeight="1" x14ac:dyDescent="0.35">
      <c r="B16" s="23"/>
      <c r="C16" s="24"/>
      <c r="D16" s="6" t="s">
        <v>153</v>
      </c>
      <c r="E16" s="6"/>
      <c r="F16" s="6"/>
      <c r="G16" s="6"/>
      <c r="H16" s="98"/>
      <c r="I16" s="98"/>
      <c r="J16" s="98"/>
      <c r="K16" s="98"/>
      <c r="L16" s="98"/>
      <c r="M16" s="157"/>
      <c r="N16" s="158"/>
    </row>
    <row r="17" spans="2:14" ht="20.149999999999999" customHeight="1" x14ac:dyDescent="0.35">
      <c r="B17" s="23"/>
      <c r="C17" s="24"/>
      <c r="D17" s="6" t="s">
        <v>150</v>
      </c>
      <c r="E17" s="76"/>
      <c r="F17" s="77"/>
      <c r="G17" s="76"/>
      <c r="H17" s="77"/>
      <c r="I17" s="96"/>
      <c r="J17" s="77"/>
      <c r="K17" s="96"/>
      <c r="L17" s="77"/>
      <c r="M17" s="145"/>
      <c r="N17" s="146"/>
    </row>
    <row r="18" spans="2:14" ht="20.149999999999999" customHeight="1" x14ac:dyDescent="0.35">
      <c r="B18" s="23"/>
      <c r="C18" s="24"/>
      <c r="D18" s="6" t="s">
        <v>151</v>
      </c>
      <c r="E18" s="76"/>
      <c r="F18" s="75"/>
      <c r="G18" s="76"/>
      <c r="H18" s="77"/>
      <c r="I18" s="96"/>
      <c r="J18" s="77"/>
      <c r="K18" s="96"/>
      <c r="L18" s="77"/>
      <c r="M18" s="145"/>
      <c r="N18" s="146"/>
    </row>
    <row r="19" spans="2:14" ht="20.149999999999999" customHeight="1" x14ac:dyDescent="0.35">
      <c r="B19" s="23"/>
      <c r="C19" s="24"/>
      <c r="D19" s="6" t="s">
        <v>152</v>
      </c>
      <c r="E19" s="76"/>
      <c r="F19" s="77"/>
      <c r="G19" s="76"/>
      <c r="H19" s="77"/>
      <c r="I19" s="96"/>
      <c r="J19" s="77"/>
      <c r="K19" s="96"/>
      <c r="L19" s="77"/>
      <c r="M19" s="145"/>
      <c r="N19" s="146"/>
    </row>
    <row r="20" spans="2:14" ht="20.149999999999999" customHeight="1" x14ac:dyDescent="0.35">
      <c r="B20" s="23"/>
      <c r="C20" s="24"/>
      <c r="D20" s="6" t="s">
        <v>154</v>
      </c>
      <c r="E20" s="6"/>
      <c r="F20" s="6"/>
      <c r="G20" s="6"/>
      <c r="H20" s="98"/>
      <c r="I20" s="98"/>
      <c r="J20" s="98"/>
      <c r="K20" s="98"/>
      <c r="L20" s="98"/>
      <c r="M20" s="159"/>
      <c r="N20" s="193"/>
    </row>
    <row r="21" spans="2:14" ht="20.149999999999999" customHeight="1" x14ac:dyDescent="0.35">
      <c r="B21" s="23"/>
      <c r="C21" s="24"/>
      <c r="D21" s="6" t="s">
        <v>150</v>
      </c>
      <c r="E21" s="76"/>
      <c r="F21" s="77"/>
      <c r="G21" s="76"/>
      <c r="H21" s="77"/>
      <c r="I21" s="96"/>
      <c r="J21" s="77"/>
      <c r="K21" s="96"/>
      <c r="L21" s="77"/>
      <c r="M21" s="198"/>
      <c r="N21" s="199"/>
    </row>
    <row r="22" spans="2:14" ht="20.149999999999999" customHeight="1" x14ac:dyDescent="0.35">
      <c r="B22" s="23"/>
      <c r="C22" s="24"/>
      <c r="D22" s="6" t="s">
        <v>151</v>
      </c>
      <c r="E22" s="76"/>
      <c r="F22" s="75"/>
      <c r="G22" s="76"/>
      <c r="H22" s="77"/>
      <c r="I22" s="96"/>
      <c r="J22" s="77"/>
      <c r="K22" s="96"/>
      <c r="L22" s="77"/>
      <c r="M22" s="145"/>
      <c r="N22" s="146"/>
    </row>
    <row r="23" spans="2:14" ht="20.149999999999999" customHeight="1" x14ac:dyDescent="0.35">
      <c r="B23" s="23"/>
      <c r="C23" s="24"/>
      <c r="D23" s="6" t="s">
        <v>152</v>
      </c>
      <c r="E23" s="76"/>
      <c r="F23" s="77"/>
      <c r="G23" s="76"/>
      <c r="H23" s="77"/>
      <c r="I23" s="96"/>
      <c r="J23" s="77"/>
      <c r="K23" s="96"/>
      <c r="L23" s="77"/>
      <c r="M23" s="145"/>
      <c r="N23" s="146"/>
    </row>
    <row r="24" spans="2:14" ht="20.149999999999999" customHeight="1" x14ac:dyDescent="0.35">
      <c r="B24" s="23"/>
      <c r="C24" s="24"/>
      <c r="D24" s="6" t="s">
        <v>155</v>
      </c>
      <c r="E24" s="6"/>
      <c r="F24" s="6"/>
      <c r="G24" s="6"/>
      <c r="H24" s="98"/>
      <c r="I24" s="98"/>
      <c r="J24" s="98"/>
      <c r="K24" s="98"/>
      <c r="L24" s="98"/>
      <c r="M24" s="159"/>
      <c r="N24" s="193"/>
    </row>
    <row r="25" spans="2:14" ht="20.149999999999999" customHeight="1" x14ac:dyDescent="0.35">
      <c r="B25" s="23"/>
      <c r="C25" s="24"/>
      <c r="D25" s="6" t="s">
        <v>150</v>
      </c>
      <c r="E25" s="76"/>
      <c r="F25" s="77"/>
      <c r="G25" s="76"/>
      <c r="H25" s="77"/>
      <c r="I25" s="96"/>
      <c r="J25" s="77"/>
      <c r="K25" s="96"/>
      <c r="L25" s="77"/>
      <c r="M25" s="198"/>
      <c r="N25" s="199"/>
    </row>
    <row r="26" spans="2:14" ht="20.149999999999999" customHeight="1" x14ac:dyDescent="0.35">
      <c r="B26" s="23"/>
      <c r="C26" s="24"/>
      <c r="D26" s="6" t="s">
        <v>151</v>
      </c>
      <c r="E26" s="76"/>
      <c r="F26" s="75"/>
      <c r="G26" s="76"/>
      <c r="H26" s="77"/>
      <c r="I26" s="96"/>
      <c r="J26" s="77"/>
      <c r="K26" s="96"/>
      <c r="L26" s="77"/>
      <c r="M26" s="145"/>
      <c r="N26" s="146"/>
    </row>
    <row r="27" spans="2:14" ht="20.149999999999999" customHeight="1" x14ac:dyDescent="0.35">
      <c r="B27" s="23"/>
      <c r="C27" s="24"/>
      <c r="D27" s="6" t="s">
        <v>152</v>
      </c>
      <c r="E27" s="76"/>
      <c r="F27" s="77"/>
      <c r="G27" s="76"/>
      <c r="H27" s="77"/>
      <c r="I27" s="96"/>
      <c r="J27" s="77"/>
      <c r="K27" s="96"/>
      <c r="L27" s="77"/>
      <c r="M27" s="145"/>
      <c r="N27" s="146"/>
    </row>
    <row r="28" spans="2:14" ht="20.149999999999999" customHeight="1" x14ac:dyDescent="0.35">
      <c r="B28" s="23"/>
      <c r="C28" s="24"/>
      <c r="D28" s="6" t="s">
        <v>156</v>
      </c>
      <c r="E28" s="6"/>
      <c r="F28" s="6"/>
      <c r="G28" s="6"/>
      <c r="H28" s="98"/>
      <c r="I28" s="98"/>
      <c r="J28" s="98"/>
      <c r="K28" s="98"/>
      <c r="L28" s="98"/>
      <c r="M28" s="159"/>
      <c r="N28" s="193"/>
    </row>
    <row r="29" spans="2:14" ht="20.149999999999999" customHeight="1" x14ac:dyDescent="0.35">
      <c r="B29" s="23"/>
      <c r="C29" s="24"/>
      <c r="D29" s="6" t="s">
        <v>150</v>
      </c>
      <c r="E29" s="76"/>
      <c r="F29" s="77"/>
      <c r="G29" s="76"/>
      <c r="H29" s="77"/>
      <c r="I29" s="96"/>
      <c r="J29" s="77"/>
      <c r="K29" s="96"/>
      <c r="L29" s="77"/>
      <c r="M29" s="198"/>
      <c r="N29" s="199"/>
    </row>
    <row r="30" spans="2:14" ht="20.149999999999999" customHeight="1" x14ac:dyDescent="0.35">
      <c r="B30" s="23"/>
      <c r="C30" s="24"/>
      <c r="D30" s="6" t="s">
        <v>151</v>
      </c>
      <c r="E30" s="76"/>
      <c r="F30" s="75"/>
      <c r="G30" s="76"/>
      <c r="H30" s="77"/>
      <c r="I30" s="96"/>
      <c r="J30" s="77"/>
      <c r="K30" s="96"/>
      <c r="L30" s="77"/>
      <c r="M30" s="145"/>
      <c r="N30" s="146"/>
    </row>
    <row r="31" spans="2:14" ht="20.149999999999999" customHeight="1" x14ac:dyDescent="0.35">
      <c r="B31" s="23"/>
      <c r="C31" s="24"/>
      <c r="D31" s="6" t="s">
        <v>152</v>
      </c>
      <c r="E31" s="76"/>
      <c r="F31" s="77"/>
      <c r="G31" s="76"/>
      <c r="H31" s="77"/>
      <c r="I31" s="96"/>
      <c r="J31" s="77"/>
      <c r="K31" s="96"/>
      <c r="L31" s="77"/>
      <c r="M31" s="145"/>
      <c r="N31" s="146"/>
    </row>
    <row r="32" spans="2:14" ht="20.149999999999999" customHeight="1" x14ac:dyDescent="0.35">
      <c r="B32" s="23"/>
      <c r="C32" s="24"/>
      <c r="D32" s="6" t="s">
        <v>157</v>
      </c>
      <c r="E32" s="6"/>
      <c r="F32" s="6"/>
      <c r="G32" s="6"/>
      <c r="H32" s="98"/>
      <c r="I32" s="98"/>
      <c r="J32" s="98"/>
      <c r="K32" s="98"/>
      <c r="L32" s="98"/>
      <c r="M32" s="159"/>
      <c r="N32" s="193"/>
    </row>
    <row r="33" spans="2:14" ht="20.149999999999999" customHeight="1" x14ac:dyDescent="0.35">
      <c r="B33" s="23"/>
      <c r="C33" s="24"/>
      <c r="D33" s="6" t="s">
        <v>150</v>
      </c>
      <c r="E33" s="76"/>
      <c r="F33" s="77"/>
      <c r="G33" s="76"/>
      <c r="H33" s="77"/>
      <c r="I33" s="96"/>
      <c r="J33" s="77"/>
      <c r="K33" s="96"/>
      <c r="L33" s="77"/>
      <c r="M33" s="198"/>
      <c r="N33" s="199"/>
    </row>
    <row r="34" spans="2:14" ht="20.149999999999999" customHeight="1" x14ac:dyDescent="0.35">
      <c r="B34" s="23"/>
      <c r="C34" s="24"/>
      <c r="D34" s="6" t="s">
        <v>151</v>
      </c>
      <c r="E34" s="76"/>
      <c r="F34" s="75"/>
      <c r="G34" s="76"/>
      <c r="H34" s="77"/>
      <c r="I34" s="96"/>
      <c r="J34" s="77"/>
      <c r="K34" s="96"/>
      <c r="L34" s="77"/>
      <c r="M34" s="145"/>
      <c r="N34" s="146"/>
    </row>
    <row r="35" spans="2:14" ht="20.149999999999999" customHeight="1" x14ac:dyDescent="0.35">
      <c r="B35" s="23"/>
      <c r="C35" s="24"/>
      <c r="D35" s="6" t="s">
        <v>152</v>
      </c>
      <c r="E35" s="76"/>
      <c r="F35" s="77"/>
      <c r="G35" s="76"/>
      <c r="H35" s="77"/>
      <c r="I35" s="96"/>
      <c r="J35" s="77"/>
      <c r="K35" s="96"/>
      <c r="L35" s="77"/>
      <c r="M35" s="145"/>
      <c r="N35" s="146"/>
    </row>
    <row r="36" spans="2:14" ht="20.149999999999999" customHeight="1" x14ac:dyDescent="0.35">
      <c r="B36" s="23"/>
      <c r="C36" s="24"/>
      <c r="D36" s="6" t="s">
        <v>158</v>
      </c>
      <c r="E36" s="6"/>
      <c r="F36" s="6"/>
      <c r="G36" s="6"/>
      <c r="H36" s="98"/>
      <c r="I36" s="98"/>
      <c r="J36" s="98"/>
      <c r="K36" s="98"/>
      <c r="L36" s="98"/>
      <c r="M36" s="159"/>
      <c r="N36" s="193"/>
    </row>
    <row r="37" spans="2:14" ht="20.149999999999999" customHeight="1" x14ac:dyDescent="0.35">
      <c r="B37" s="23"/>
      <c r="C37" s="24"/>
      <c r="D37" s="6" t="s">
        <v>150</v>
      </c>
      <c r="E37" s="76"/>
      <c r="F37" s="77"/>
      <c r="G37" s="76"/>
      <c r="H37" s="77"/>
      <c r="I37" s="96"/>
      <c r="J37" s="77"/>
      <c r="K37" s="96"/>
      <c r="L37" s="77"/>
      <c r="M37" s="145"/>
      <c r="N37" s="146"/>
    </row>
    <row r="38" spans="2:14" ht="20.149999999999999" customHeight="1" x14ac:dyDescent="0.35">
      <c r="B38" s="23"/>
      <c r="C38" s="24"/>
      <c r="D38" s="6" t="s">
        <v>151</v>
      </c>
      <c r="E38" s="76"/>
      <c r="F38" s="75"/>
      <c r="G38" s="76"/>
      <c r="H38" s="77"/>
      <c r="I38" s="96"/>
      <c r="J38" s="77"/>
      <c r="K38" s="96"/>
      <c r="L38" s="77"/>
      <c r="M38" s="145"/>
      <c r="N38" s="146"/>
    </row>
    <row r="39" spans="2:14" ht="20.149999999999999" customHeight="1" x14ac:dyDescent="0.35">
      <c r="B39" s="23"/>
      <c r="C39" s="24"/>
      <c r="D39" s="6" t="s">
        <v>152</v>
      </c>
      <c r="E39" s="76"/>
      <c r="F39" s="77"/>
      <c r="G39" s="76"/>
      <c r="H39" s="77"/>
      <c r="I39" s="96"/>
      <c r="J39" s="77"/>
      <c r="K39" s="96"/>
      <c r="L39" s="77"/>
      <c r="M39" s="145"/>
      <c r="N39" s="146"/>
    </row>
    <row r="40" spans="2:14" ht="16" thickBot="1" x14ac:dyDescent="0.4"/>
    <row r="41" spans="2:14" ht="20.149999999999999" customHeight="1" x14ac:dyDescent="0.35">
      <c r="B41" s="21"/>
      <c r="C41" s="22"/>
      <c r="D41" s="125" t="s">
        <v>159</v>
      </c>
      <c r="E41" s="125"/>
      <c r="F41" s="5"/>
      <c r="G41" s="5"/>
      <c r="H41" s="5"/>
      <c r="I41" s="5"/>
      <c r="J41" s="5"/>
      <c r="K41" s="5"/>
      <c r="L41" s="5"/>
      <c r="M41" s="159"/>
      <c r="N41" s="193"/>
    </row>
    <row r="42" spans="2:14" ht="20.149999999999999" customHeight="1" x14ac:dyDescent="0.35">
      <c r="B42" s="23"/>
      <c r="C42" s="24"/>
      <c r="D42" s="6" t="s">
        <v>160</v>
      </c>
      <c r="E42" s="6"/>
      <c r="F42" s="6"/>
      <c r="G42" s="6"/>
      <c r="H42" s="98"/>
      <c r="I42" s="98"/>
      <c r="J42" s="98"/>
      <c r="K42" s="98"/>
      <c r="L42" s="98"/>
      <c r="M42" s="159"/>
      <c r="N42" s="193"/>
    </row>
    <row r="43" spans="2:14" ht="20.149999999999999" customHeight="1" x14ac:dyDescent="0.35">
      <c r="B43" s="23"/>
      <c r="C43" s="24"/>
      <c r="D43" s="6" t="s">
        <v>150</v>
      </c>
      <c r="E43" s="76"/>
      <c r="F43" s="77"/>
      <c r="G43" s="76"/>
      <c r="H43" s="77"/>
      <c r="I43" s="96"/>
      <c r="J43" s="77"/>
      <c r="K43" s="96"/>
      <c r="L43" s="77"/>
      <c r="M43" s="145"/>
      <c r="N43" s="146"/>
    </row>
    <row r="44" spans="2:14" ht="20.149999999999999" customHeight="1" x14ac:dyDescent="0.35">
      <c r="B44" s="23"/>
      <c r="C44" s="24"/>
      <c r="D44" s="6" t="s">
        <v>151</v>
      </c>
      <c r="E44" s="76"/>
      <c r="F44" s="77"/>
      <c r="G44" s="76"/>
      <c r="H44" s="77"/>
      <c r="I44" s="96"/>
      <c r="J44" s="77"/>
      <c r="K44" s="96"/>
      <c r="L44" s="77"/>
      <c r="M44" s="145"/>
      <c r="N44" s="146"/>
    </row>
    <row r="45" spans="2:14" ht="20.149999999999999" customHeight="1" x14ac:dyDescent="0.35">
      <c r="B45" s="23"/>
      <c r="C45" s="24"/>
      <c r="D45" s="6" t="s">
        <v>152</v>
      </c>
      <c r="E45" s="76"/>
      <c r="F45" s="77"/>
      <c r="G45" s="76"/>
      <c r="H45" s="77"/>
      <c r="I45" s="96"/>
      <c r="J45" s="77"/>
      <c r="K45" s="96"/>
      <c r="L45" s="77"/>
      <c r="M45" s="145"/>
      <c r="N45" s="146"/>
    </row>
    <row r="46" spans="2:14" ht="16" thickBot="1" x14ac:dyDescent="0.4"/>
    <row r="47" spans="2:14" ht="20.149999999999999" customHeight="1" x14ac:dyDescent="0.35">
      <c r="B47" s="21"/>
      <c r="C47" s="22"/>
      <c r="D47" s="125" t="s">
        <v>161</v>
      </c>
      <c r="E47" s="125"/>
      <c r="F47" s="5"/>
      <c r="G47" s="5"/>
      <c r="H47" s="5"/>
      <c r="I47" s="5"/>
      <c r="J47" s="5"/>
      <c r="K47" s="5"/>
      <c r="L47" s="5"/>
      <c r="M47" s="159"/>
      <c r="N47" s="193"/>
    </row>
    <row r="48" spans="2:14" ht="20.149999999999999" customHeight="1" x14ac:dyDescent="0.35">
      <c r="B48" s="23"/>
      <c r="C48" s="24"/>
      <c r="D48" s="6" t="s">
        <v>162</v>
      </c>
      <c r="E48" s="6"/>
      <c r="F48" s="6"/>
      <c r="G48" s="6"/>
      <c r="H48" s="98"/>
      <c r="I48" s="98"/>
      <c r="J48" s="98"/>
      <c r="K48" s="98"/>
      <c r="L48" s="98"/>
      <c r="M48" s="159"/>
      <c r="N48" s="193"/>
    </row>
    <row r="49" spans="2:14" ht="20.149999999999999" customHeight="1" x14ac:dyDescent="0.35">
      <c r="B49" s="23"/>
      <c r="C49" s="24"/>
      <c r="D49" s="6" t="s">
        <v>150</v>
      </c>
      <c r="E49" s="76"/>
      <c r="F49" s="77"/>
      <c r="G49" s="76"/>
      <c r="H49" s="77"/>
      <c r="I49" s="96"/>
      <c r="J49" s="77"/>
      <c r="K49" s="96"/>
      <c r="L49" s="77"/>
      <c r="M49" s="145"/>
      <c r="N49" s="146"/>
    </row>
    <row r="50" spans="2:14" ht="20.149999999999999" customHeight="1" x14ac:dyDescent="0.35">
      <c r="B50" s="23"/>
      <c r="C50" s="24"/>
      <c r="D50" s="6" t="s">
        <v>151</v>
      </c>
      <c r="E50" s="76"/>
      <c r="F50" s="77"/>
      <c r="G50" s="76"/>
      <c r="H50" s="77"/>
      <c r="I50" s="96"/>
      <c r="J50" s="77"/>
      <c r="K50" s="96"/>
      <c r="L50" s="77"/>
      <c r="M50" s="145"/>
      <c r="N50" s="146"/>
    </row>
    <row r="51" spans="2:14" ht="20.149999999999999" customHeight="1" x14ac:dyDescent="0.35">
      <c r="B51" s="23"/>
      <c r="C51" s="24"/>
      <c r="D51" s="6" t="s">
        <v>152</v>
      </c>
      <c r="E51" s="76"/>
      <c r="F51" s="77"/>
      <c r="G51" s="76"/>
      <c r="H51" s="77"/>
      <c r="I51" s="96"/>
      <c r="J51" s="77"/>
      <c r="K51" s="96"/>
      <c r="L51" s="77"/>
      <c r="M51" s="145"/>
      <c r="N51" s="146"/>
    </row>
    <row r="52" spans="2:14" ht="16" thickBot="1" x14ac:dyDescent="0.4"/>
    <row r="53" spans="2:14" ht="20.149999999999999" customHeight="1" x14ac:dyDescent="0.35">
      <c r="B53" s="21"/>
      <c r="C53" s="22"/>
      <c r="D53" s="125" t="s">
        <v>163</v>
      </c>
      <c r="E53" s="125"/>
      <c r="F53" s="5"/>
      <c r="G53" s="5"/>
      <c r="H53" s="5"/>
      <c r="I53" s="5"/>
      <c r="J53" s="5"/>
      <c r="K53" s="5"/>
      <c r="L53" s="5"/>
      <c r="M53" s="159"/>
      <c r="N53" s="193"/>
    </row>
    <row r="54" spans="2:14" ht="33" customHeight="1" x14ac:dyDescent="0.35">
      <c r="B54" s="23"/>
      <c r="C54" s="24"/>
      <c r="D54" s="194" t="s">
        <v>164</v>
      </c>
      <c r="E54" s="195"/>
      <c r="F54" s="195"/>
      <c r="G54" s="196"/>
      <c r="H54" s="126"/>
      <c r="I54" s="126"/>
      <c r="J54" s="126"/>
      <c r="K54" s="126"/>
      <c r="L54" s="126"/>
      <c r="M54" s="159"/>
      <c r="N54" s="193"/>
    </row>
    <row r="55" spans="2:14" ht="20.149999999999999" customHeight="1" x14ac:dyDescent="0.35">
      <c r="B55" s="23"/>
      <c r="C55" s="24"/>
      <c r="D55" s="6" t="s">
        <v>150</v>
      </c>
      <c r="E55" s="76"/>
      <c r="F55" s="77"/>
      <c r="G55" s="76"/>
      <c r="H55" s="77"/>
      <c r="I55" s="96"/>
      <c r="J55" s="77"/>
      <c r="K55" s="96"/>
      <c r="L55" s="77"/>
      <c r="M55" s="145"/>
      <c r="N55" s="146"/>
    </row>
    <row r="56" spans="2:14" ht="20.149999999999999" customHeight="1" x14ac:dyDescent="0.35">
      <c r="B56" s="23"/>
      <c r="C56" s="24"/>
      <c r="D56" s="6" t="s">
        <v>151</v>
      </c>
      <c r="E56" s="76"/>
      <c r="F56" s="77"/>
      <c r="G56" s="76"/>
      <c r="H56" s="77"/>
      <c r="I56" s="96"/>
      <c r="J56" s="77"/>
      <c r="K56" s="96"/>
      <c r="L56" s="77"/>
      <c r="M56" s="145"/>
      <c r="N56" s="146"/>
    </row>
    <row r="57" spans="2:14" ht="20.149999999999999" customHeight="1" x14ac:dyDescent="0.35">
      <c r="B57" s="23"/>
      <c r="C57" s="24"/>
      <c r="D57" s="6" t="s">
        <v>152</v>
      </c>
      <c r="E57" s="76"/>
      <c r="F57" s="77"/>
      <c r="G57" s="76"/>
      <c r="H57" s="77"/>
      <c r="I57" s="96"/>
      <c r="J57" s="77"/>
      <c r="K57" s="96"/>
      <c r="L57" s="77"/>
      <c r="M57" s="145"/>
      <c r="N57" s="146"/>
    </row>
    <row r="58" spans="2:14" ht="16" thickBot="1" x14ac:dyDescent="0.4"/>
    <row r="59" spans="2:14" ht="20.149999999999999" customHeight="1" x14ac:dyDescent="0.35">
      <c r="B59" s="21"/>
      <c r="C59" s="22"/>
      <c r="D59" s="125" t="s">
        <v>165</v>
      </c>
      <c r="E59" s="125"/>
      <c r="F59" s="5"/>
      <c r="G59" s="5"/>
      <c r="H59" s="5"/>
      <c r="I59" s="5"/>
      <c r="J59" s="5"/>
      <c r="K59" s="5"/>
      <c r="L59" s="5"/>
      <c r="M59" s="159"/>
      <c r="N59" s="193"/>
    </row>
    <row r="60" spans="2:14" ht="33" customHeight="1" x14ac:dyDescent="0.35">
      <c r="B60" s="23"/>
      <c r="C60" s="24"/>
      <c r="D60" s="194" t="s">
        <v>166</v>
      </c>
      <c r="E60" s="195"/>
      <c r="F60" s="195"/>
      <c r="G60" s="196"/>
      <c r="H60" s="126"/>
      <c r="I60" s="126"/>
      <c r="J60" s="126"/>
      <c r="K60" s="126"/>
      <c r="L60" s="126"/>
      <c r="M60" s="159"/>
      <c r="N60" s="193"/>
    </row>
    <row r="61" spans="2:14" ht="20.149999999999999" customHeight="1" x14ac:dyDescent="0.35">
      <c r="B61" s="23"/>
      <c r="C61" s="24"/>
      <c r="D61" s="6" t="s">
        <v>150</v>
      </c>
      <c r="E61" s="76"/>
      <c r="F61" s="77"/>
      <c r="G61" s="76"/>
      <c r="H61" s="77"/>
      <c r="I61" s="96"/>
      <c r="J61" s="77"/>
      <c r="K61" s="96"/>
      <c r="L61" s="77"/>
      <c r="M61" s="145"/>
      <c r="N61" s="146"/>
    </row>
    <row r="62" spans="2:14" ht="20.149999999999999" customHeight="1" x14ac:dyDescent="0.35">
      <c r="B62" s="23"/>
      <c r="C62" s="24"/>
      <c r="D62" s="6" t="s">
        <v>151</v>
      </c>
      <c r="E62" s="76"/>
      <c r="F62" s="77"/>
      <c r="G62" s="76"/>
      <c r="H62" s="77"/>
      <c r="I62" s="96"/>
      <c r="J62" s="77"/>
      <c r="K62" s="96"/>
      <c r="L62" s="77"/>
      <c r="M62" s="145"/>
      <c r="N62" s="146"/>
    </row>
    <row r="63" spans="2:14" ht="20.149999999999999" customHeight="1" x14ac:dyDescent="0.35">
      <c r="B63" s="23"/>
      <c r="C63" s="24"/>
      <c r="D63" s="6" t="s">
        <v>152</v>
      </c>
      <c r="E63" s="76"/>
      <c r="F63" s="77"/>
      <c r="G63" s="76"/>
      <c r="H63" s="77"/>
      <c r="I63" s="96"/>
      <c r="J63" s="77"/>
      <c r="K63" s="96"/>
      <c r="L63" s="77"/>
      <c r="M63" s="145"/>
      <c r="N63" s="146"/>
    </row>
    <row r="64" spans="2:14" ht="16" thickBot="1" x14ac:dyDescent="0.4"/>
    <row r="65" spans="2:14" ht="20.149999999999999" customHeight="1" x14ac:dyDescent="0.35">
      <c r="B65" s="21"/>
      <c r="C65" s="22"/>
      <c r="D65" s="125" t="s">
        <v>167</v>
      </c>
      <c r="E65" s="125"/>
      <c r="F65" s="5"/>
      <c r="G65" s="5"/>
      <c r="H65" s="5"/>
      <c r="I65" s="5"/>
      <c r="J65" s="5"/>
      <c r="K65" s="5"/>
      <c r="L65" s="5"/>
      <c r="M65" s="159"/>
      <c r="N65" s="193"/>
    </row>
    <row r="66" spans="2:14" ht="33" customHeight="1" x14ac:dyDescent="0.35">
      <c r="B66" s="23"/>
      <c r="C66" s="24"/>
      <c r="D66" s="194" t="s">
        <v>168</v>
      </c>
      <c r="E66" s="195"/>
      <c r="F66" s="195"/>
      <c r="G66" s="196"/>
      <c r="H66" s="126"/>
      <c r="I66" s="126"/>
      <c r="J66" s="126"/>
      <c r="K66" s="126"/>
      <c r="L66" s="126"/>
      <c r="M66" s="159"/>
      <c r="N66" s="193"/>
    </row>
    <row r="67" spans="2:14" ht="20.149999999999999" customHeight="1" x14ac:dyDescent="0.35">
      <c r="B67" s="23"/>
      <c r="C67" s="24"/>
      <c r="D67" s="6" t="s">
        <v>150</v>
      </c>
      <c r="E67" s="76"/>
      <c r="F67" s="77"/>
      <c r="G67" s="76"/>
      <c r="H67" s="77"/>
      <c r="I67" s="96"/>
      <c r="J67" s="77"/>
      <c r="K67" s="96"/>
      <c r="L67" s="77"/>
      <c r="M67" s="145"/>
      <c r="N67" s="146"/>
    </row>
    <row r="68" spans="2:14" ht="20.149999999999999" customHeight="1" x14ac:dyDescent="0.35">
      <c r="B68" s="23"/>
      <c r="C68" s="24"/>
      <c r="D68" s="6" t="s">
        <v>151</v>
      </c>
      <c r="E68" s="76"/>
      <c r="F68" s="77"/>
      <c r="G68" s="76"/>
      <c r="H68" s="77"/>
      <c r="I68" s="96"/>
      <c r="J68" s="77"/>
      <c r="K68" s="96"/>
      <c r="L68" s="77"/>
      <c r="M68" s="145"/>
      <c r="N68" s="146"/>
    </row>
    <row r="69" spans="2:14" ht="20.149999999999999" customHeight="1" x14ac:dyDescent="0.35">
      <c r="B69" s="23"/>
      <c r="C69" s="24"/>
      <c r="D69" s="6" t="s">
        <v>152</v>
      </c>
      <c r="E69" s="76"/>
      <c r="F69" s="77"/>
      <c r="G69" s="76"/>
      <c r="H69" s="77"/>
      <c r="I69" s="96"/>
      <c r="J69" s="77"/>
      <c r="K69" s="96"/>
      <c r="L69" s="77"/>
      <c r="M69" s="145"/>
      <c r="N69" s="146"/>
    </row>
    <row r="70" spans="2:14" ht="16" thickBot="1" x14ac:dyDescent="0.4"/>
    <row r="71" spans="2:14" ht="20.149999999999999" customHeight="1" x14ac:dyDescent="0.35">
      <c r="B71" s="21"/>
      <c r="C71" s="22"/>
      <c r="D71" s="125" t="s">
        <v>169</v>
      </c>
      <c r="E71" s="125"/>
      <c r="F71" s="5"/>
      <c r="G71" s="5"/>
      <c r="H71" s="5"/>
      <c r="I71" s="5"/>
      <c r="J71" s="5"/>
      <c r="K71" s="5"/>
      <c r="L71" s="5"/>
      <c r="M71" s="159"/>
      <c r="N71" s="193"/>
    </row>
    <row r="72" spans="2:14" ht="20.149999999999999" customHeight="1" x14ac:dyDescent="0.35">
      <c r="B72" s="23"/>
      <c r="C72" s="24"/>
      <c r="D72" s="194" t="s">
        <v>170</v>
      </c>
      <c r="E72" s="195"/>
      <c r="F72" s="195"/>
      <c r="G72" s="196"/>
      <c r="H72" s="126"/>
      <c r="I72" s="126"/>
      <c r="J72" s="126"/>
      <c r="K72" s="126"/>
      <c r="L72" s="126"/>
      <c r="M72" s="159"/>
      <c r="N72" s="193"/>
    </row>
    <row r="73" spans="2:14" ht="20.149999999999999" customHeight="1" x14ac:dyDescent="0.35">
      <c r="B73" s="23"/>
      <c r="C73" s="24"/>
      <c r="D73" s="6" t="s">
        <v>150</v>
      </c>
      <c r="E73" s="76"/>
      <c r="F73" s="77"/>
      <c r="G73" s="76"/>
      <c r="H73" s="77"/>
      <c r="I73" s="96"/>
      <c r="J73" s="77"/>
      <c r="K73" s="96"/>
      <c r="L73" s="77"/>
      <c r="M73" s="145"/>
      <c r="N73" s="146"/>
    </row>
    <row r="74" spans="2:14" ht="20.149999999999999" customHeight="1" x14ac:dyDescent="0.35">
      <c r="B74" s="23"/>
      <c r="C74" s="24"/>
      <c r="D74" s="6" t="s">
        <v>151</v>
      </c>
      <c r="E74" s="76"/>
      <c r="F74" s="77"/>
      <c r="G74" s="76"/>
      <c r="H74" s="77"/>
      <c r="I74" s="96"/>
      <c r="J74" s="77"/>
      <c r="K74" s="96"/>
      <c r="L74" s="77"/>
      <c r="M74" s="145"/>
      <c r="N74" s="146"/>
    </row>
    <row r="75" spans="2:14" ht="20.149999999999999" customHeight="1" x14ac:dyDescent="0.35">
      <c r="B75" s="23"/>
      <c r="C75" s="24"/>
      <c r="D75" s="6" t="s">
        <v>152</v>
      </c>
      <c r="E75" s="76"/>
      <c r="F75" s="77"/>
      <c r="G75" s="76"/>
      <c r="H75" s="77"/>
      <c r="I75" s="96"/>
      <c r="J75" s="77"/>
      <c r="K75" s="96"/>
      <c r="L75" s="77"/>
      <c r="M75" s="145"/>
      <c r="N75" s="146"/>
    </row>
    <row r="76" spans="2:14" ht="16" thickBot="1" x14ac:dyDescent="0.4"/>
    <row r="77" spans="2:14" ht="20.149999999999999" customHeight="1" x14ac:dyDescent="0.35">
      <c r="B77" s="21"/>
      <c r="C77" s="22"/>
      <c r="D77" s="125" t="s">
        <v>171</v>
      </c>
      <c r="E77" s="125"/>
      <c r="F77" s="5"/>
      <c r="G77" s="5"/>
      <c r="H77" s="5"/>
      <c r="I77" s="5"/>
      <c r="J77" s="5"/>
      <c r="K77" s="5"/>
      <c r="L77" s="5"/>
      <c r="M77" s="159"/>
      <c r="N77" s="193"/>
    </row>
    <row r="78" spans="2:14" ht="45" customHeight="1" x14ac:dyDescent="0.35">
      <c r="B78" s="23"/>
      <c r="C78" s="24"/>
      <c r="D78" s="194" t="s">
        <v>172</v>
      </c>
      <c r="E78" s="195"/>
      <c r="F78" s="195"/>
      <c r="G78" s="196"/>
      <c r="H78" s="126"/>
      <c r="I78" s="126"/>
      <c r="J78" s="126"/>
      <c r="K78" s="126"/>
      <c r="L78" s="126"/>
      <c r="M78" s="159"/>
      <c r="N78" s="193"/>
    </row>
    <row r="79" spans="2:14" ht="20.149999999999999" customHeight="1" x14ac:dyDescent="0.35">
      <c r="B79" s="23"/>
      <c r="C79" s="24"/>
      <c r="D79" s="6" t="s">
        <v>150</v>
      </c>
      <c r="E79" s="76"/>
      <c r="F79" s="77"/>
      <c r="G79" s="76"/>
      <c r="H79" s="77"/>
      <c r="I79" s="96"/>
      <c r="J79" s="77"/>
      <c r="K79" s="96"/>
      <c r="L79" s="77"/>
      <c r="M79" s="145"/>
      <c r="N79" s="146"/>
    </row>
    <row r="80" spans="2:14" ht="20.149999999999999" customHeight="1" x14ac:dyDescent="0.35">
      <c r="B80" s="23"/>
      <c r="C80" s="24"/>
      <c r="D80" s="6" t="s">
        <v>151</v>
      </c>
      <c r="E80" s="76"/>
      <c r="F80" s="77"/>
      <c r="G80" s="76"/>
      <c r="H80" s="77"/>
      <c r="I80" s="96"/>
      <c r="J80" s="77"/>
      <c r="K80" s="96"/>
      <c r="L80" s="77"/>
      <c r="M80" s="145"/>
      <c r="N80" s="146"/>
    </row>
    <row r="81" spans="2:14" ht="20.149999999999999" customHeight="1" x14ac:dyDescent="0.35">
      <c r="B81" s="23"/>
      <c r="C81" s="24"/>
      <c r="D81" s="6" t="s">
        <v>152</v>
      </c>
      <c r="E81" s="76"/>
      <c r="F81" s="77"/>
      <c r="G81" s="76"/>
      <c r="H81" s="77"/>
      <c r="I81" s="96"/>
      <c r="J81" s="77"/>
      <c r="K81" s="96"/>
      <c r="L81" s="77"/>
      <c r="M81" s="145"/>
      <c r="N81" s="146"/>
    </row>
    <row r="82" spans="2:14" ht="16" thickBot="1" x14ac:dyDescent="0.4"/>
    <row r="83" spans="2:14" ht="20.149999999999999" customHeight="1" x14ac:dyDescent="0.35">
      <c r="B83" s="21"/>
      <c r="C83" s="22"/>
      <c r="D83" s="125" t="s">
        <v>173</v>
      </c>
      <c r="E83" s="125"/>
      <c r="F83" s="5"/>
      <c r="G83" s="5"/>
      <c r="H83" s="5"/>
      <c r="I83" s="5"/>
      <c r="J83" s="5"/>
      <c r="K83" s="5"/>
      <c r="L83" s="5"/>
      <c r="M83" s="159"/>
      <c r="N83" s="193"/>
    </row>
    <row r="84" spans="2:14" ht="33" customHeight="1" x14ac:dyDescent="0.35">
      <c r="B84" s="23"/>
      <c r="C84" s="24"/>
      <c r="D84" s="194" t="s">
        <v>174</v>
      </c>
      <c r="E84" s="195"/>
      <c r="F84" s="195"/>
      <c r="G84" s="196"/>
      <c r="H84" s="126"/>
      <c r="I84" s="126"/>
      <c r="J84" s="126"/>
      <c r="K84" s="126"/>
      <c r="L84" s="126"/>
      <c r="M84" s="159"/>
      <c r="N84" s="193"/>
    </row>
    <row r="85" spans="2:14" ht="20.149999999999999" customHeight="1" x14ac:dyDescent="0.35">
      <c r="B85" s="23"/>
      <c r="C85" s="24"/>
      <c r="D85" s="6" t="s">
        <v>150</v>
      </c>
      <c r="E85" s="76"/>
      <c r="F85" s="77"/>
      <c r="G85" s="76"/>
      <c r="H85" s="77"/>
      <c r="I85" s="96"/>
      <c r="J85" s="77"/>
      <c r="K85" s="96"/>
      <c r="L85" s="77"/>
      <c r="M85" s="145"/>
      <c r="N85" s="146"/>
    </row>
    <row r="86" spans="2:14" ht="20.149999999999999" customHeight="1" x14ac:dyDescent="0.35">
      <c r="B86" s="23"/>
      <c r="C86" s="24"/>
      <c r="D86" s="6" t="s">
        <v>151</v>
      </c>
      <c r="E86" s="76"/>
      <c r="F86" s="77"/>
      <c r="G86" s="76"/>
      <c r="H86" s="77"/>
      <c r="I86" s="96"/>
      <c r="J86" s="77"/>
      <c r="K86" s="96"/>
      <c r="L86" s="77"/>
      <c r="M86" s="145"/>
      <c r="N86" s="146"/>
    </row>
    <row r="87" spans="2:14" ht="20.149999999999999" customHeight="1" x14ac:dyDescent="0.35">
      <c r="B87" s="23"/>
      <c r="C87" s="24"/>
      <c r="D87" s="6" t="s">
        <v>152</v>
      </c>
      <c r="E87" s="76"/>
      <c r="F87" s="77"/>
      <c r="G87" s="76"/>
      <c r="H87" s="77"/>
      <c r="I87" s="96"/>
      <c r="J87" s="77"/>
      <c r="K87" s="96"/>
      <c r="L87" s="77"/>
      <c r="M87" s="145"/>
      <c r="N87" s="146"/>
    </row>
    <row r="88" spans="2:14" ht="16" thickBot="1" x14ac:dyDescent="0.4"/>
    <row r="89" spans="2:14" ht="20.149999999999999" customHeight="1" thickBot="1" x14ac:dyDescent="0.4">
      <c r="B89" s="18"/>
      <c r="C89" s="20"/>
      <c r="D89" s="11" t="s">
        <v>175</v>
      </c>
      <c r="E89" s="11"/>
      <c r="F89" s="10"/>
      <c r="G89" s="45"/>
      <c r="H89" s="5"/>
      <c r="I89" s="5"/>
      <c r="J89" s="5"/>
      <c r="K89" s="5"/>
      <c r="L89" s="5"/>
      <c r="M89" s="159"/>
      <c r="N89" s="193"/>
    </row>
    <row r="90" spans="2:14" ht="20.149999999999999" customHeight="1" x14ac:dyDescent="0.35">
      <c r="B90" s="21"/>
      <c r="C90" s="22"/>
      <c r="D90" s="125" t="s">
        <v>176</v>
      </c>
      <c r="E90" s="125"/>
      <c r="F90" s="5"/>
      <c r="G90" s="5"/>
      <c r="H90" s="5"/>
      <c r="I90" s="121"/>
      <c r="J90" s="5"/>
      <c r="K90" s="5"/>
      <c r="L90" s="5"/>
      <c r="M90" s="159"/>
      <c r="N90" s="193"/>
    </row>
    <row r="91" spans="2:14" ht="20.149999999999999" customHeight="1" x14ac:dyDescent="0.35">
      <c r="B91" s="23"/>
      <c r="C91" s="24"/>
      <c r="D91" s="6" t="s">
        <v>177</v>
      </c>
      <c r="E91" s="6"/>
      <c r="F91" s="6"/>
      <c r="G91" s="6"/>
      <c r="H91" s="98"/>
      <c r="I91" s="98"/>
      <c r="J91" s="98"/>
      <c r="K91" s="98"/>
      <c r="L91" s="98"/>
      <c r="M91" s="159"/>
      <c r="N91" s="193"/>
    </row>
    <row r="92" spans="2:14" ht="20.149999999999999" customHeight="1" x14ac:dyDescent="0.35">
      <c r="B92" s="23"/>
      <c r="C92" s="24"/>
      <c r="D92" s="6" t="s">
        <v>150</v>
      </c>
      <c r="E92" s="76"/>
      <c r="F92" s="77"/>
      <c r="G92" s="76"/>
      <c r="H92" s="77"/>
      <c r="I92" s="96"/>
      <c r="J92" s="77"/>
      <c r="K92" s="96"/>
      <c r="L92" s="77"/>
      <c r="M92" s="145"/>
      <c r="N92" s="146"/>
    </row>
    <row r="93" spans="2:14" ht="20.149999999999999" customHeight="1" x14ac:dyDescent="0.35">
      <c r="B93" s="23"/>
      <c r="C93" s="24"/>
      <c r="D93" s="6" t="s">
        <v>151</v>
      </c>
      <c r="E93" s="76"/>
      <c r="F93" s="77"/>
      <c r="G93" s="76"/>
      <c r="H93" s="77"/>
      <c r="I93" s="96"/>
      <c r="J93" s="77"/>
      <c r="K93" s="96"/>
      <c r="L93" s="77"/>
      <c r="M93" s="145"/>
      <c r="N93" s="146"/>
    </row>
    <row r="94" spans="2:14" ht="20.149999999999999" customHeight="1" x14ac:dyDescent="0.35">
      <c r="B94" s="23"/>
      <c r="C94" s="24"/>
      <c r="D94" s="6" t="s">
        <v>152</v>
      </c>
      <c r="E94" s="76"/>
      <c r="F94" s="77"/>
      <c r="G94" s="76"/>
      <c r="H94" s="77"/>
      <c r="I94" s="96"/>
      <c r="J94" s="77"/>
      <c r="K94" s="96"/>
      <c r="L94" s="77"/>
      <c r="M94" s="145"/>
      <c r="N94" s="146"/>
    </row>
    <row r="95" spans="2:14" ht="16" thickBot="1" x14ac:dyDescent="0.4"/>
    <row r="96" spans="2:14" ht="20.149999999999999" customHeight="1" x14ac:dyDescent="0.35">
      <c r="B96" s="21"/>
      <c r="C96" s="22"/>
      <c r="D96" s="125" t="s">
        <v>178</v>
      </c>
      <c r="E96" s="125"/>
      <c r="F96" s="5"/>
      <c r="G96" s="5"/>
      <c r="H96" s="5"/>
      <c r="I96" s="5"/>
      <c r="J96" s="5"/>
      <c r="K96" s="5"/>
      <c r="L96" s="5"/>
      <c r="M96" s="159"/>
      <c r="N96" s="193"/>
    </row>
    <row r="97" spans="2:14" ht="20.149999999999999" customHeight="1" x14ac:dyDescent="0.35">
      <c r="B97" s="23"/>
      <c r="C97" s="24"/>
      <c r="D97" s="6" t="s">
        <v>179</v>
      </c>
      <c r="E97" s="6"/>
      <c r="F97" s="6"/>
      <c r="G97" s="6"/>
      <c r="H97" s="98"/>
      <c r="I97" s="98"/>
      <c r="J97" s="98"/>
      <c r="K97" s="98"/>
      <c r="L97" s="98"/>
      <c r="M97" s="159"/>
      <c r="N97" s="193"/>
    </row>
    <row r="98" spans="2:14" ht="20.149999999999999" customHeight="1" x14ac:dyDescent="0.35">
      <c r="B98" s="23"/>
      <c r="C98" s="24"/>
      <c r="D98" s="6" t="s">
        <v>150</v>
      </c>
      <c r="E98" s="76"/>
      <c r="F98" s="77"/>
      <c r="G98" s="76"/>
      <c r="H98" s="77"/>
      <c r="I98" s="96"/>
      <c r="J98" s="77"/>
      <c r="K98" s="96"/>
      <c r="L98" s="77"/>
      <c r="M98" s="145"/>
      <c r="N98" s="146"/>
    </row>
    <row r="99" spans="2:14" ht="20.149999999999999" customHeight="1" x14ac:dyDescent="0.35">
      <c r="B99" s="23"/>
      <c r="C99" s="24"/>
      <c r="D99" s="6" t="s">
        <v>151</v>
      </c>
      <c r="E99" s="76"/>
      <c r="F99" s="77"/>
      <c r="G99" s="76"/>
      <c r="H99" s="77"/>
      <c r="I99" s="96"/>
      <c r="J99" s="77"/>
      <c r="K99" s="96"/>
      <c r="L99" s="77"/>
      <c r="M99" s="145"/>
      <c r="N99" s="146"/>
    </row>
    <row r="100" spans="2:14" ht="20.149999999999999" customHeight="1" x14ac:dyDescent="0.35">
      <c r="B100" s="23"/>
      <c r="C100" s="24"/>
      <c r="D100" s="6" t="s">
        <v>152</v>
      </c>
      <c r="E100" s="76"/>
      <c r="F100" s="77"/>
      <c r="G100" s="76"/>
      <c r="H100" s="77"/>
      <c r="I100" s="96"/>
      <c r="J100" s="77"/>
      <c r="K100" s="96"/>
      <c r="L100" s="77"/>
      <c r="M100" s="145"/>
      <c r="N100" s="146"/>
    </row>
  </sheetData>
  <mergeCells count="91">
    <mergeCell ref="M93:N93"/>
    <mergeCell ref="M94:N94"/>
    <mergeCell ref="M87:N87"/>
    <mergeCell ref="M89:N89"/>
    <mergeCell ref="M90:N90"/>
    <mergeCell ref="M91:N91"/>
    <mergeCell ref="M92:N92"/>
    <mergeCell ref="M81:N81"/>
    <mergeCell ref="M83:N83"/>
    <mergeCell ref="M84:N84"/>
    <mergeCell ref="M85:N85"/>
    <mergeCell ref="M86:N86"/>
    <mergeCell ref="M75:N75"/>
    <mergeCell ref="M77:N77"/>
    <mergeCell ref="M78:N78"/>
    <mergeCell ref="M79:N79"/>
    <mergeCell ref="M80:N80"/>
    <mergeCell ref="M69:N69"/>
    <mergeCell ref="M71:N71"/>
    <mergeCell ref="M72:N72"/>
    <mergeCell ref="M73:N73"/>
    <mergeCell ref="M74:N74"/>
    <mergeCell ref="M63:N63"/>
    <mergeCell ref="M65:N65"/>
    <mergeCell ref="M66:N66"/>
    <mergeCell ref="M67:N67"/>
    <mergeCell ref="M68:N68"/>
    <mergeCell ref="M57:N57"/>
    <mergeCell ref="M59:N59"/>
    <mergeCell ref="M60:N60"/>
    <mergeCell ref="M61:N61"/>
    <mergeCell ref="M62:N62"/>
    <mergeCell ref="M51:N51"/>
    <mergeCell ref="M53:N53"/>
    <mergeCell ref="M54:N54"/>
    <mergeCell ref="M55:N55"/>
    <mergeCell ref="M56:N56"/>
    <mergeCell ref="M45:N45"/>
    <mergeCell ref="M47:N47"/>
    <mergeCell ref="M48:N48"/>
    <mergeCell ref="M49:N49"/>
    <mergeCell ref="M50:N50"/>
    <mergeCell ref="M41:N41"/>
    <mergeCell ref="M42:N42"/>
    <mergeCell ref="M43:N43"/>
    <mergeCell ref="M44:N44"/>
    <mergeCell ref="M35:N35"/>
    <mergeCell ref="M36:N36"/>
    <mergeCell ref="M37:N37"/>
    <mergeCell ref="M38:N38"/>
    <mergeCell ref="M39:N39"/>
    <mergeCell ref="M30:N30"/>
    <mergeCell ref="M31:N31"/>
    <mergeCell ref="M32:N32"/>
    <mergeCell ref="M33:N33"/>
    <mergeCell ref="M34:N34"/>
    <mergeCell ref="M25:N25"/>
    <mergeCell ref="M26:N26"/>
    <mergeCell ref="M27:N27"/>
    <mergeCell ref="M28:N28"/>
    <mergeCell ref="M29:N29"/>
    <mergeCell ref="M12:N12"/>
    <mergeCell ref="M21:N21"/>
    <mergeCell ref="M22:N22"/>
    <mergeCell ref="M23:N23"/>
    <mergeCell ref="M24:N24"/>
    <mergeCell ref="M19:N19"/>
    <mergeCell ref="M20:N20"/>
    <mergeCell ref="M13:N13"/>
    <mergeCell ref="M14:N14"/>
    <mergeCell ref="M15:N15"/>
    <mergeCell ref="M16:N16"/>
    <mergeCell ref="M17:N17"/>
    <mergeCell ref="M18:N18"/>
    <mergeCell ref="B1:M1"/>
    <mergeCell ref="B2:M2"/>
    <mergeCell ref="M10:N10"/>
    <mergeCell ref="M11:N11"/>
    <mergeCell ref="F3:G3"/>
    <mergeCell ref="H3:L3"/>
    <mergeCell ref="D78:G78"/>
    <mergeCell ref="D84:G84"/>
    <mergeCell ref="D54:G54"/>
    <mergeCell ref="D60:G60"/>
    <mergeCell ref="D66:G66"/>
    <mergeCell ref="D72:G72"/>
    <mergeCell ref="M97:N97"/>
    <mergeCell ref="M98:N98"/>
    <mergeCell ref="M99:N99"/>
    <mergeCell ref="M100:N100"/>
    <mergeCell ref="M96:N96"/>
  </mergeCells>
  <dataValidations count="1">
    <dataValidation type="whole" allowBlank="1" showErrorMessage="1" error="Please enter WHOLE numbers only ..." sqref="F94:L94 F100:L100 F19:L19 F39:L39 F49:L49 F57:L57 F63:L63 F69:L69 F75:L75 F81:L81 F87:L87 F45:L45 F17:L17 F51:L51 F15:L15 F29:L29 F21:L21 F20:L20 F23:L23 F28:L28 F25:L25 F24:L24 F27:L27 F31:L33 F35:L37 F43:L43 F55:L55 F61:L61 F67:L67 F73:L73 F79:L79 F85:L85 F92:L92 F98:L98 F13:L13 E13 E17 E15 E19 E21 E23 E25 E27 E29 E31 E33 E35 E37 E39 E43 E45 E49 E51 E55 E57 E61 E63 E67 E69 E73 E75 E79 E81 E85 E87 E92 E94 E98 E100" xr:uid="{00000000-0002-0000-0300-000000000000}">
      <formula1>MinimumDollarInputValue</formula1>
      <formula2>MaximumDollarInputValue</formula2>
    </dataValidation>
  </dataValidations>
  <pageMargins left="0.15" right="0.15" top="0.75" bottom="0.75" header="0.3" footer="0.3"/>
  <pageSetup scale="48"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3" id="{39AFB0A2-C88B-441D-A3E7-746C200ADD42}">
            <xm:f>'System Data'!$A$7</xm:f>
            <x14:dxf>
              <font>
                <color theme="0"/>
              </font>
            </x14:dxf>
          </x14:cfRule>
          <xm:sqref>D7</xm:sqref>
        </x14:conditionalFormatting>
        <x14:conditionalFormatting xmlns:xm="http://schemas.microsoft.com/office/excel/2006/main">
          <x14:cfRule type="expression" priority="2" id="{84523D9B-7A03-4C8C-8858-3E3A857A6F0F}">
            <xm:f>'System Data'!$A$8</xm:f>
            <x14:dxf>
              <font>
                <color theme="0"/>
              </font>
            </x14:dxf>
          </x14:cfRule>
          <xm:sqref>D8</xm:sqref>
        </x14:conditionalFormatting>
        <x14:conditionalFormatting xmlns:xm="http://schemas.microsoft.com/office/excel/2006/main">
          <x14:cfRule type="expression" priority="1" id="{4E23924F-FBBA-40FE-89B9-FB5404F100F7}">
            <xm:f>'System Data'!$C$8</xm:f>
            <x14:dxf>
              <fill>
                <patternFill>
                  <bgColor theme="0"/>
                </patternFill>
              </fill>
            </x14:dxf>
          </x14:cfRule>
          <xm:sqref>M5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'COVID drop down'!$A$2:$A$9</xm:f>
          </x14:formula1>
          <xm:sqref>E18:L18 F14:L14 E22:L22 E26:L26 E30:L30 E34:L34 E38:L38 E44:L44 E50:L50 E56:L56 E62:L62 E68:L68 E74:L74 E80:L80 E86:L86 E93:L93 E99:L99</xm:sqref>
        </x14:dataValidation>
        <x14:dataValidation type="list" allowBlank="1" showInputMessage="1" showErrorMessage="1" prompt="Please select an option from the list" xr:uid="{00000000-0002-0000-0300-000002000000}">
          <x14:formula1>
            <xm:f>'COVID drop down'!$A$2:$A$9</xm:f>
          </x14:formula1>
          <xm:sqref>E14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27A30-AF43-46C1-BDD3-3ED286CADFE5}">
  <sheetPr codeName="Sheet6">
    <tabColor rgb="FFFFFF00"/>
    <pageSetUpPr fitToPage="1"/>
  </sheetPr>
  <dimension ref="B1:N26"/>
  <sheetViews>
    <sheetView showGridLines="0" tabSelected="1" zoomScale="115" zoomScaleNormal="115" workbookViewId="0">
      <pane xSplit="4" ySplit="8" topLeftCell="E9" activePane="bottomRight" state="frozen"/>
      <selection pane="topRight" activeCell="E1" sqref="E1"/>
      <selection pane="bottomLeft" activeCell="A9" sqref="A9"/>
      <selection pane="bottomRight" activeCell="F14" sqref="F14:F15"/>
    </sheetView>
  </sheetViews>
  <sheetFormatPr defaultColWidth="9.1796875" defaultRowHeight="15.5" x14ac:dyDescent="0.35"/>
  <cols>
    <col min="1" max="1" width="5.81640625" style="1" customWidth="1"/>
    <col min="2" max="2" width="6.81640625" style="1" customWidth="1"/>
    <col min="3" max="3" width="2.81640625" style="1" customWidth="1"/>
    <col min="4" max="4" width="60" style="1" customWidth="1"/>
    <col min="5" max="6" width="43.1796875" style="1" customWidth="1"/>
    <col min="7" max="12" width="46.81640625" style="1" customWidth="1"/>
    <col min="13" max="13" width="74.54296875" style="1" customWidth="1"/>
    <col min="14" max="14" width="16.81640625" style="1" customWidth="1"/>
    <col min="15" max="15" width="5.81640625" style="1" customWidth="1"/>
    <col min="16" max="16384" width="9.1796875" style="1"/>
  </cols>
  <sheetData>
    <row r="1" spans="2:14" ht="80.150000000000006" customHeight="1" x14ac:dyDescent="0.35">
      <c r="B1" s="170" t="s">
        <v>180</v>
      </c>
      <c r="C1" s="171"/>
      <c r="D1" s="171"/>
      <c r="E1" s="171"/>
      <c r="F1" s="171"/>
      <c r="G1" s="171"/>
      <c r="H1" s="171"/>
      <c r="I1" s="171"/>
      <c r="J1" s="171"/>
      <c r="K1" s="171"/>
      <c r="L1" s="171"/>
      <c r="M1" s="171"/>
      <c r="N1" s="27" t="s">
        <v>1</v>
      </c>
    </row>
    <row r="2" spans="2:14" ht="34" customHeight="1" x14ac:dyDescent="0.35">
      <c r="B2" s="172"/>
      <c r="C2" s="172"/>
      <c r="D2" s="172"/>
      <c r="E2" s="172"/>
      <c r="F2" s="172"/>
      <c r="G2" s="172"/>
      <c r="H2" s="172"/>
      <c r="I2" s="172"/>
      <c r="J2" s="172"/>
      <c r="K2" s="172"/>
      <c r="L2" s="172"/>
      <c r="M2" s="172"/>
      <c r="N2" s="16"/>
    </row>
    <row r="3" spans="2:14" ht="24" customHeight="1" thickBot="1" x14ac:dyDescent="0.4">
      <c r="C3"/>
      <c r="D3" s="127"/>
      <c r="E3" s="128" t="s">
        <v>144</v>
      </c>
      <c r="F3" s="197" t="s">
        <v>145</v>
      </c>
      <c r="G3" s="197"/>
      <c r="H3" s="197" t="s">
        <v>146</v>
      </c>
      <c r="I3" s="197"/>
      <c r="J3" s="197"/>
      <c r="K3" s="197"/>
      <c r="L3" s="197"/>
      <c r="N3"/>
    </row>
    <row r="4" spans="2:14" ht="24" customHeight="1" thickBot="1" x14ac:dyDescent="0.4">
      <c r="B4" s="48">
        <v>1</v>
      </c>
      <c r="C4" s="53"/>
      <c r="D4" s="15" t="s">
        <v>333</v>
      </c>
      <c r="E4" s="84" t="str">
        <f>IF(ISBLANK(iHHS), "",INDEX(HHSList,iHHS,2))</f>
        <v>Select Health System:</v>
      </c>
      <c r="F4" s="102" t="str">
        <f>INDEX(HospitalName[OrgName],MATCH(Hosp1OrgID,HospitalName[OrgID],0))</f>
        <v>None</v>
      </c>
      <c r="G4" s="104" t="str">
        <f>INDEX(HospitalName[OrgName],MATCH(Hosp2OrgID,HospitalName[OrgID],0))</f>
        <v>None</v>
      </c>
      <c r="H4" s="102" t="str">
        <f>INDEX(POName[Physician Organzation],MATCH(POOrgID1,POName[OrgID],0))</f>
        <v>None</v>
      </c>
      <c r="I4" s="103" t="str">
        <f>INDEX(POName[Physician Organzation],MATCH(POOrgID2,POName[OrgID],0))</f>
        <v>None</v>
      </c>
      <c r="J4" s="102" t="str">
        <f>INDEX(POName[Physician Organzation],MATCH(POOrgID3,POName[OrgID],0))</f>
        <v>None</v>
      </c>
      <c r="K4" s="103" t="str">
        <f>INDEX(POName[Physician Organzation],MATCH(POOrgID4,POName[OrgID],0))</f>
        <v>None</v>
      </c>
      <c r="L4" s="110" t="str">
        <f>INDEX(POName[Physician Organzation],MATCH(POOrgID5,POName[OrgID],0))</f>
        <v>None</v>
      </c>
      <c r="M4" s="94"/>
    </row>
    <row r="5" spans="2:14" ht="24" customHeight="1" thickBot="1" x14ac:dyDescent="0.4">
      <c r="B5" s="48">
        <v>1.1000000000000001</v>
      </c>
      <c r="C5" s="53"/>
      <c r="D5" s="3" t="s">
        <v>4</v>
      </c>
      <c r="E5" s="105" t="str">
        <f>HHS_ID</f>
        <v xml:space="preserve"> </v>
      </c>
      <c r="F5" s="111">
        <f>INDEX(ORGIDManager[iHospital1],MATCH(HHS_ID,ORGIDManager[OrgID],0))</f>
        <v>0</v>
      </c>
      <c r="G5" s="105">
        <f>INDEX(ORGIDManager[iHospital2],MATCH(HHS_ID,ORGIDManager[OrgID],0))</f>
        <v>0</v>
      </c>
      <c r="H5" s="111">
        <f>INDEX(ORGIDManager[iPhysOrg1],MATCH(HHS_ID,ORGIDManager[OrgID],0))</f>
        <v>0</v>
      </c>
      <c r="I5" s="80">
        <f>INDEX(ORGIDManager[iPhysOrg2],MATCH(HHS_ID,ORGIDManager[OrgID],0))</f>
        <v>0</v>
      </c>
      <c r="J5" s="111">
        <f>INDEX(ORGIDManager[iPhysOrg3],MATCH(HHS_ID,ORGIDManager[OrgID],0))</f>
        <v>0</v>
      </c>
      <c r="K5" s="80">
        <f>INDEX(ORGIDManager[iPhysOrg4],MATCH(HHS_ID,ORGIDManager[OrgID],0))</f>
        <v>0</v>
      </c>
      <c r="L5" s="111">
        <f>INDEX(ORGIDManager[iPhysOrg5],MATCH(HHS_ID,ORGIDManager[OrgID],0))</f>
        <v>0</v>
      </c>
      <c r="M5" s="88"/>
    </row>
    <row r="6" spans="2:14" ht="24" customHeight="1" thickBot="1" x14ac:dyDescent="0.4">
      <c r="B6" s="48">
        <v>2</v>
      </c>
      <c r="C6" s="53"/>
      <c r="D6" s="15" t="s">
        <v>334</v>
      </c>
      <c r="E6" s="138"/>
      <c r="F6" s="139"/>
      <c r="G6" s="140"/>
      <c r="H6" s="139"/>
      <c r="I6" s="140"/>
      <c r="J6" s="139"/>
      <c r="K6" s="140"/>
      <c r="L6" s="141"/>
    </row>
    <row r="7" spans="2:14" ht="24" customHeight="1" thickBot="1" x14ac:dyDescent="0.4">
      <c r="B7" s="29">
        <v>3</v>
      </c>
      <c r="C7" s="19"/>
      <c r="D7" s="15" t="s">
        <v>335</v>
      </c>
      <c r="E7" s="28" t="s">
        <v>181</v>
      </c>
      <c r="F7" s="74" t="str">
        <f t="shared" ref="F7:L7" si="0">IF(ISBLANK(iFiscalYear), "",INDEX(FiscalYearList,iFiscalYear,1))</f>
        <v>Select Year:</v>
      </c>
      <c r="G7" s="80" t="str">
        <f t="shared" si="0"/>
        <v>Select Year:</v>
      </c>
      <c r="H7" s="74" t="str">
        <f t="shared" si="0"/>
        <v>Select Year:</v>
      </c>
      <c r="I7" s="81" t="str">
        <f t="shared" si="0"/>
        <v>Select Year:</v>
      </c>
      <c r="J7" s="74" t="str">
        <f t="shared" si="0"/>
        <v>Select Year:</v>
      </c>
      <c r="K7" s="81" t="str">
        <f t="shared" si="0"/>
        <v>Select Year:</v>
      </c>
      <c r="L7" s="74" t="str">
        <f t="shared" si="0"/>
        <v>Select Year:</v>
      </c>
    </row>
    <row r="8" spans="2:14" ht="24" customHeight="1" thickBot="1" x14ac:dyDescent="0.4">
      <c r="B8" s="29">
        <v>3.1</v>
      </c>
      <c r="C8" s="19"/>
      <c r="D8" s="15" t="s">
        <v>336</v>
      </c>
      <c r="E8" s="28">
        <v>0</v>
      </c>
      <c r="F8" s="74">
        <f t="shared" ref="F8:L8" si="1">IF(ISBLANK(iReportingPeriod), "",INDEX(ReportingPeriodList,iReportingPeriod,2))</f>
        <v>0</v>
      </c>
      <c r="G8" s="80">
        <f t="shared" si="1"/>
        <v>0</v>
      </c>
      <c r="H8" s="74">
        <f t="shared" si="1"/>
        <v>0</v>
      </c>
      <c r="I8" s="137">
        <f t="shared" si="1"/>
        <v>0</v>
      </c>
      <c r="J8" s="74">
        <f t="shared" si="1"/>
        <v>0</v>
      </c>
      <c r="K8" s="137">
        <f t="shared" si="1"/>
        <v>0</v>
      </c>
      <c r="L8" s="74">
        <f t="shared" si="1"/>
        <v>0</v>
      </c>
    </row>
    <row r="9" spans="2:14" ht="16" thickBot="1" x14ac:dyDescent="0.4">
      <c r="C9"/>
      <c r="D9"/>
      <c r="E9"/>
      <c r="F9"/>
      <c r="G9"/>
      <c r="H9"/>
      <c r="I9"/>
      <c r="J9"/>
      <c r="K9"/>
      <c r="L9"/>
      <c r="M9"/>
      <c r="N9"/>
    </row>
    <row r="10" spans="2:14" ht="32.25" customHeight="1" thickTop="1" thickBot="1" x14ac:dyDescent="0.4">
      <c r="B10" s="18"/>
      <c r="C10" s="20"/>
      <c r="D10" s="11" t="s">
        <v>182</v>
      </c>
      <c r="E10" s="11"/>
      <c r="F10" s="10"/>
      <c r="G10" s="45"/>
      <c r="H10" s="45"/>
      <c r="I10" s="45"/>
      <c r="J10" s="45"/>
      <c r="K10" s="45"/>
      <c r="L10" s="45"/>
      <c r="M10" s="167" t="s">
        <v>9</v>
      </c>
      <c r="N10" s="168"/>
    </row>
    <row r="11" spans="2:14" ht="20.149999999999999" customHeight="1" x14ac:dyDescent="0.35">
      <c r="B11" s="21"/>
      <c r="C11" s="22"/>
      <c r="D11" s="125"/>
      <c r="E11" s="125"/>
      <c r="F11" s="5"/>
      <c r="G11" s="5"/>
      <c r="H11" s="121"/>
      <c r="I11" s="121"/>
      <c r="J11" s="121"/>
      <c r="K11" s="121"/>
      <c r="L11" s="121"/>
      <c r="M11" s="162"/>
      <c r="N11" s="163"/>
    </row>
    <row r="12" spans="2:14" ht="20.149999999999999" customHeight="1" x14ac:dyDescent="0.35">
      <c r="B12" s="23"/>
      <c r="C12" s="24"/>
      <c r="D12" s="131" t="s">
        <v>183</v>
      </c>
      <c r="E12" s="6"/>
      <c r="F12" s="6"/>
      <c r="G12" s="6"/>
      <c r="H12" s="98"/>
      <c r="I12" s="98"/>
      <c r="J12" s="98"/>
      <c r="K12" s="98"/>
      <c r="L12" s="98"/>
      <c r="M12" s="157"/>
      <c r="N12" s="158"/>
    </row>
    <row r="13" spans="2:14" ht="20.149999999999999" customHeight="1" x14ac:dyDescent="0.35">
      <c r="B13" s="23"/>
      <c r="C13" s="24"/>
      <c r="D13" s="6" t="s">
        <v>184</v>
      </c>
      <c r="E13" s="76"/>
      <c r="F13" s="77"/>
      <c r="G13" s="76"/>
      <c r="H13" s="77"/>
      <c r="I13" s="96"/>
      <c r="J13" s="77"/>
      <c r="K13" s="96"/>
      <c r="L13" s="77"/>
      <c r="M13" s="145"/>
      <c r="N13" s="146"/>
    </row>
    <row r="14" spans="2:14" ht="20.149999999999999" customHeight="1" x14ac:dyDescent="0.35">
      <c r="B14" s="23"/>
      <c r="C14" s="24"/>
      <c r="D14" s="6" t="s">
        <v>185</v>
      </c>
      <c r="E14" s="134"/>
      <c r="F14" s="135"/>
      <c r="G14" s="134"/>
      <c r="H14" s="135"/>
      <c r="I14" s="136"/>
      <c r="J14" s="135"/>
      <c r="K14" s="136"/>
      <c r="L14" s="135"/>
      <c r="M14" s="145"/>
      <c r="N14" s="146"/>
    </row>
    <row r="15" spans="2:14" ht="20.149999999999999" customHeight="1" x14ac:dyDescent="0.35">
      <c r="B15" s="23"/>
      <c r="C15" s="24"/>
      <c r="D15" s="6" t="s">
        <v>186</v>
      </c>
      <c r="E15" s="76"/>
      <c r="F15" s="77"/>
      <c r="G15" s="76"/>
      <c r="H15" s="77"/>
      <c r="I15" s="96"/>
      <c r="J15" s="77"/>
      <c r="K15" s="96"/>
      <c r="L15" s="77"/>
      <c r="M15" s="145"/>
      <c r="N15" s="146"/>
    </row>
    <row r="16" spans="2:14" ht="20.149999999999999" customHeight="1" x14ac:dyDescent="0.35">
      <c r="B16" s="23"/>
      <c r="C16" s="24"/>
      <c r="D16" s="6" t="s">
        <v>187</v>
      </c>
      <c r="E16" s="76"/>
      <c r="F16" s="77"/>
      <c r="G16" s="76"/>
      <c r="H16" s="77"/>
      <c r="I16" s="96"/>
      <c r="J16" s="77"/>
      <c r="K16" s="96"/>
      <c r="L16" s="77"/>
      <c r="M16" s="145"/>
      <c r="N16" s="146"/>
    </row>
    <row r="17" spans="2:14" ht="25" customHeight="1" x14ac:dyDescent="0.35">
      <c r="B17" s="23"/>
      <c r="C17" s="24"/>
      <c r="D17" s="131" t="s">
        <v>188</v>
      </c>
      <c r="E17" s="6"/>
      <c r="F17" s="6"/>
      <c r="G17" s="6"/>
      <c r="H17" s="98"/>
      <c r="I17" s="98"/>
      <c r="J17" s="98"/>
      <c r="K17" s="98"/>
      <c r="L17" s="98"/>
      <c r="M17" s="157"/>
      <c r="N17" s="158"/>
    </row>
    <row r="18" spans="2:14" ht="20.149999999999999" customHeight="1" x14ac:dyDescent="0.35">
      <c r="B18" s="23"/>
      <c r="C18" s="24"/>
      <c r="D18" s="6" t="s">
        <v>184</v>
      </c>
      <c r="E18" s="76"/>
      <c r="F18" s="77"/>
      <c r="G18" s="76"/>
      <c r="H18" s="77"/>
      <c r="I18" s="96"/>
      <c r="J18" s="77"/>
      <c r="K18" s="96"/>
      <c r="L18" s="77"/>
      <c r="M18" s="145"/>
      <c r="N18" s="146"/>
    </row>
    <row r="19" spans="2:14" ht="20.149999999999999" customHeight="1" x14ac:dyDescent="0.35">
      <c r="B19" s="23"/>
      <c r="C19" s="24"/>
      <c r="D19" s="6" t="s">
        <v>185</v>
      </c>
      <c r="E19" s="134"/>
      <c r="F19" s="135"/>
      <c r="G19" s="134"/>
      <c r="H19" s="135"/>
      <c r="I19" s="136"/>
      <c r="J19" s="135"/>
      <c r="K19" s="136"/>
      <c r="L19" s="135"/>
      <c r="M19" s="145"/>
      <c r="N19" s="146"/>
    </row>
    <row r="20" spans="2:14" ht="20.149999999999999" customHeight="1" x14ac:dyDescent="0.35">
      <c r="B20" s="23"/>
      <c r="C20" s="24"/>
      <c r="D20" s="6" t="s">
        <v>186</v>
      </c>
      <c r="E20" s="76"/>
      <c r="F20" s="77"/>
      <c r="G20" s="76"/>
      <c r="H20" s="77"/>
      <c r="I20" s="96"/>
      <c r="J20" s="77"/>
      <c r="K20" s="96"/>
      <c r="L20" s="77"/>
      <c r="M20" s="145"/>
      <c r="N20" s="146"/>
    </row>
    <row r="21" spans="2:14" ht="20.149999999999999" customHeight="1" x14ac:dyDescent="0.35">
      <c r="B21" s="23"/>
      <c r="C21" s="24"/>
      <c r="D21" s="6" t="s">
        <v>187</v>
      </c>
      <c r="E21" s="76"/>
      <c r="F21" s="77"/>
      <c r="G21" s="76"/>
      <c r="H21" s="132"/>
      <c r="I21" s="96"/>
      <c r="J21" s="132"/>
      <c r="K21" s="96"/>
      <c r="L21" s="132"/>
      <c r="M21" s="145"/>
      <c r="N21" s="146"/>
    </row>
    <row r="22" spans="2:14" ht="25" customHeight="1" x14ac:dyDescent="0.35">
      <c r="B22" s="23"/>
      <c r="C22" s="24"/>
      <c r="D22" s="131" t="s">
        <v>189</v>
      </c>
      <c r="E22" s="6"/>
      <c r="F22" s="6"/>
      <c r="G22" s="6"/>
      <c r="H22" s="98"/>
      <c r="I22" s="98"/>
      <c r="J22" s="98"/>
      <c r="K22" s="98"/>
      <c r="L22" s="98"/>
      <c r="M22" s="157"/>
      <c r="N22" s="158"/>
    </row>
    <row r="23" spans="2:14" ht="20.149999999999999" customHeight="1" x14ac:dyDescent="0.35">
      <c r="B23" s="23"/>
      <c r="C23" s="24"/>
      <c r="D23" s="6" t="s">
        <v>184</v>
      </c>
      <c r="E23" s="76"/>
      <c r="F23" s="77"/>
      <c r="G23" s="76"/>
      <c r="H23" s="77"/>
      <c r="I23" s="96"/>
      <c r="J23" s="77"/>
      <c r="K23" s="96"/>
      <c r="L23" s="77"/>
      <c r="M23" s="145"/>
      <c r="N23" s="146"/>
    </row>
    <row r="24" spans="2:14" ht="20.149999999999999" customHeight="1" x14ac:dyDescent="0.35">
      <c r="B24" s="23"/>
      <c r="C24" s="24"/>
      <c r="D24" s="6" t="s">
        <v>185</v>
      </c>
      <c r="E24" s="134"/>
      <c r="F24" s="135"/>
      <c r="G24" s="134"/>
      <c r="H24" s="135"/>
      <c r="I24" s="136"/>
      <c r="J24" s="135"/>
      <c r="K24" s="136"/>
      <c r="L24" s="135"/>
      <c r="M24" s="145"/>
      <c r="N24" s="146"/>
    </row>
    <row r="25" spans="2:14" ht="20.149999999999999" customHeight="1" x14ac:dyDescent="0.35">
      <c r="B25" s="23"/>
      <c r="C25" s="24"/>
      <c r="D25" s="6" t="s">
        <v>186</v>
      </c>
      <c r="E25" s="76"/>
      <c r="F25" s="77"/>
      <c r="G25" s="76"/>
      <c r="H25" s="77"/>
      <c r="I25" s="96"/>
      <c r="J25" s="77"/>
      <c r="K25" s="96"/>
      <c r="L25" s="77"/>
      <c r="M25" s="145"/>
      <c r="N25" s="146"/>
    </row>
    <row r="26" spans="2:14" ht="20.149999999999999" customHeight="1" x14ac:dyDescent="0.35">
      <c r="B26" s="23"/>
      <c r="C26" s="24"/>
      <c r="D26" s="6" t="s">
        <v>187</v>
      </c>
      <c r="E26" s="76"/>
      <c r="F26" s="77"/>
      <c r="G26" s="76"/>
      <c r="H26" s="132"/>
      <c r="I26" s="96"/>
      <c r="J26" s="132"/>
      <c r="K26" s="96"/>
      <c r="L26" s="132"/>
      <c r="M26" s="145"/>
      <c r="N26" s="146"/>
    </row>
  </sheetData>
  <sheetProtection algorithmName="SHA-512" hashValue="+zmZcswaIwgvm9fkOq40vbYGmLWTW+yUyglsuuMGybCbZmD5NHwrO1Vb0rit1dpQD+EJ4yOcShqLJMRfYoQ5bw==" saltValue="k1ZNZIRkReKJ19bbkQ5Png==" spinCount="100000" sheet="1" objects="1" scenarios="1"/>
  <mergeCells count="21">
    <mergeCell ref="M26:N26"/>
    <mergeCell ref="M22:N22"/>
    <mergeCell ref="M23:N23"/>
    <mergeCell ref="M25:N25"/>
    <mergeCell ref="M20:N20"/>
    <mergeCell ref="M19:N19"/>
    <mergeCell ref="M21:N21"/>
    <mergeCell ref="M24:N24"/>
    <mergeCell ref="M11:N11"/>
    <mergeCell ref="B1:M1"/>
    <mergeCell ref="B2:M2"/>
    <mergeCell ref="F3:G3"/>
    <mergeCell ref="H3:L3"/>
    <mergeCell ref="M10:N10"/>
    <mergeCell ref="M12:N12"/>
    <mergeCell ref="M13:N13"/>
    <mergeCell ref="M16:N16"/>
    <mergeCell ref="M17:N17"/>
    <mergeCell ref="M18:N18"/>
    <mergeCell ref="M14:N14"/>
    <mergeCell ref="M15:N15"/>
  </mergeCells>
  <dataValidations count="2">
    <dataValidation allowBlank="1" error="Please enter WHOLE numbers only ..." sqref="E16:L16 E21:L21 E26:L26" xr:uid="{B2D67BA0-32BB-4619-A876-FB902C6AEFA2}"/>
    <dataValidation type="decimal" allowBlank="1" showErrorMessage="1" error="Please enter WHOLE numbers only ..." sqref="E13:L14 E18:L19 E23:L24" xr:uid="{902A4B55-E061-444D-8CE5-2F45B7FD6555}">
      <formula1>MinimumDollarInputValue</formula1>
      <formula2>MaximumDollarInputValue</formula2>
    </dataValidation>
  </dataValidations>
  <pageMargins left="0.15" right="0.15" top="0.75" bottom="0.75" header="0.3" footer="0.3"/>
  <pageSetup scale="22"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defaultSize="0" autoLine="0" autoPict="0" altText="Please select Fiscal Year">
                <anchor moveWithCells="1">
                  <from>
                    <xdr:col>4</xdr:col>
                    <xdr:colOff>38100</xdr:colOff>
                    <xdr:row>6</xdr:row>
                    <xdr:rowOff>25400</xdr:rowOff>
                  </from>
                  <to>
                    <xdr:col>4</xdr:col>
                    <xdr:colOff>2197100</xdr:colOff>
                    <xdr:row>6</xdr:row>
                    <xdr:rowOff>279400</xdr:rowOff>
                  </to>
                </anchor>
              </controlPr>
            </control>
          </mc:Choice>
        </mc:AlternateContent>
        <mc:AlternateContent xmlns:mc="http://schemas.openxmlformats.org/markup-compatibility/2006">
          <mc:Choice Requires="x14">
            <control shapeId="7170" r:id="rId5" name="Drop Down 2">
              <controlPr defaultSize="0" autoLine="0" autoPict="0" altText="Please select Reporting Period">
                <anchor moveWithCells="1">
                  <from>
                    <xdr:col>4</xdr:col>
                    <xdr:colOff>38100</xdr:colOff>
                    <xdr:row>7</xdr:row>
                    <xdr:rowOff>31750</xdr:rowOff>
                  </from>
                  <to>
                    <xdr:col>4</xdr:col>
                    <xdr:colOff>2178050</xdr:colOff>
                    <xdr:row>7</xdr:row>
                    <xdr:rowOff>266700</xdr:rowOff>
                  </to>
                </anchor>
              </controlPr>
            </control>
          </mc:Choice>
        </mc:AlternateContent>
        <mc:AlternateContent xmlns:mc="http://schemas.openxmlformats.org/markup-compatibility/2006">
          <mc:Choice Requires="x14">
            <control shapeId="7171" r:id="rId6" name="Drop Down 3">
              <controlPr defaultSize="0" autoLine="0" autoPict="0" altText="Please select the System Name">
                <anchor moveWithCells="1">
                  <from>
                    <xdr:col>4</xdr:col>
                    <xdr:colOff>38100</xdr:colOff>
                    <xdr:row>3</xdr:row>
                    <xdr:rowOff>31750</xdr:rowOff>
                  </from>
                  <to>
                    <xdr:col>4</xdr:col>
                    <xdr:colOff>2178050</xdr:colOff>
                    <xdr:row>3</xdr:row>
                    <xdr:rowOff>260350</xdr:rowOff>
                  </to>
                </anchor>
              </controlPr>
            </control>
          </mc:Choice>
        </mc:AlternateContent>
        <mc:AlternateContent xmlns:mc="http://schemas.openxmlformats.org/markup-compatibility/2006">
          <mc:Choice Requires="x14">
            <control shapeId="7172" r:id="rId7" name="Button 4">
              <controlPr defaultSize="0" print="0" autoFill="0" autoPict="0" macro="[0]!Save_Click" altText="Save &amp; Name Submission">
                <anchor moveWithCells="1" sizeWithCells="1">
                  <from>
                    <xdr:col>3</xdr:col>
                    <xdr:colOff>1854200</xdr:colOff>
                    <xdr:row>1</xdr:row>
                    <xdr:rowOff>101600</xdr:rowOff>
                  </from>
                  <to>
                    <xdr:col>3</xdr:col>
                    <xdr:colOff>4140200</xdr:colOff>
                    <xdr:row>2</xdr:row>
                    <xdr:rowOff>234950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5" id="{BE64754A-1658-4959-A39F-C90B487593A2}">
            <xm:f>'System Data'!$C$8</xm:f>
            <x14:dxf>
              <fill>
                <patternFill>
                  <bgColor theme="0"/>
                </patternFill>
              </fill>
            </x14:dxf>
          </x14:cfRule>
          <xm:sqref>M5</xm:sqref>
        </x14:conditionalFormatting>
        <x14:conditionalFormatting xmlns:xm="http://schemas.microsoft.com/office/excel/2006/main">
          <x14:cfRule type="expression" priority="4" id="{14623040-70B5-474D-93AB-6DE7182F56C7}">
            <xm:f>'System Data'!$A$6</xm:f>
            <x14:dxf>
              <font>
                <color theme="0"/>
              </font>
            </x14:dxf>
          </x14:cfRule>
          <xm:sqref>D4</xm:sqref>
        </x14:conditionalFormatting>
        <x14:conditionalFormatting xmlns:xm="http://schemas.microsoft.com/office/excel/2006/main">
          <x14:cfRule type="expression" priority="3" id="{8B8EAA7B-E480-4CA0-A545-9CE7F5C8D56F}">
            <xm:f>'System Data'!$A$9</xm:f>
            <x14:dxf>
              <font>
                <color theme="0"/>
              </font>
            </x14:dxf>
          </x14:cfRule>
          <xm:sqref>D6</xm:sqref>
        </x14:conditionalFormatting>
        <x14:conditionalFormatting xmlns:xm="http://schemas.microsoft.com/office/excel/2006/main">
          <x14:cfRule type="expression" priority="2" id="{AEB5174B-ED4F-4813-AE42-7931C99E2FCC}">
            <xm:f>'System Data'!$A$7</xm:f>
            <x14:dxf>
              <font>
                <color theme="0"/>
              </font>
            </x14:dxf>
          </x14:cfRule>
          <xm:sqref>D7</xm:sqref>
        </x14:conditionalFormatting>
        <x14:conditionalFormatting xmlns:xm="http://schemas.microsoft.com/office/excel/2006/main">
          <x14:cfRule type="expression" priority="1" id="{3F2E1C6E-79DB-4411-9D11-AE20C7CF5B75}">
            <xm:f>'System Data'!$A$8</xm:f>
            <x14:dxf>
              <font>
                <color theme="0"/>
              </font>
            </x14:dxf>
          </x14:cfRule>
          <xm:sqref>D8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Please specify which expense line these costs were reported on" xr:uid="{558B1FCB-0883-4E7E-BAC2-B1FDEC1BE57D}">
          <x14:formula1>
            <xm:f>'Staffing Drop Down'!$A$2:$A$9</xm:f>
          </x14:formula1>
          <xm:sqref>E15:L15 E20:L20 E25:L25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36543-345A-499E-903E-3DA837A77D24}">
  <dimension ref="A1:F9"/>
  <sheetViews>
    <sheetView workbookViewId="0">
      <selection activeCell="K16" sqref="K16:K17"/>
    </sheetView>
  </sheetViews>
  <sheetFormatPr defaultRowHeight="14.5" x14ac:dyDescent="0.35"/>
  <sheetData>
    <row r="1" spans="1:6" x14ac:dyDescent="0.35">
      <c r="A1" t="s">
        <v>190</v>
      </c>
    </row>
    <row r="2" spans="1:6" ht="15.5" x14ac:dyDescent="0.35">
      <c r="A2" s="6" t="s">
        <v>191</v>
      </c>
      <c r="F2" s="59"/>
    </row>
    <row r="3" spans="1:6" ht="15.5" x14ac:dyDescent="0.35">
      <c r="A3" s="6" t="s">
        <v>192</v>
      </c>
      <c r="F3" s="59"/>
    </row>
    <row r="4" spans="1:6" ht="15.5" x14ac:dyDescent="0.35">
      <c r="A4" s="6" t="s">
        <v>193</v>
      </c>
      <c r="F4" s="59"/>
    </row>
    <row r="5" spans="1:6" ht="15.5" x14ac:dyDescent="0.35">
      <c r="A5" s="6" t="s">
        <v>194</v>
      </c>
      <c r="F5" s="59"/>
    </row>
    <row r="6" spans="1:6" ht="15.5" x14ac:dyDescent="0.35">
      <c r="A6" s="6" t="s">
        <v>195</v>
      </c>
      <c r="F6" s="59"/>
    </row>
    <row r="7" spans="1:6" ht="15.5" x14ac:dyDescent="0.35">
      <c r="A7" s="6" t="s">
        <v>196</v>
      </c>
      <c r="F7" s="59"/>
    </row>
    <row r="8" spans="1:6" ht="15.5" x14ac:dyDescent="0.35">
      <c r="A8" s="6" t="s">
        <v>197</v>
      </c>
      <c r="F8" s="59"/>
    </row>
    <row r="9" spans="1:6" ht="15.5" x14ac:dyDescent="0.35">
      <c r="A9" s="133" t="s">
        <v>198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9"/>
  <sheetViews>
    <sheetView workbookViewId="0">
      <selection activeCell="J27" sqref="J27"/>
    </sheetView>
  </sheetViews>
  <sheetFormatPr defaultRowHeight="14.5" x14ac:dyDescent="0.35"/>
  <cols>
    <col min="1" max="1" width="24.1796875" bestFit="1" customWidth="1"/>
  </cols>
  <sheetData>
    <row r="1" spans="1:1" x14ac:dyDescent="0.35">
      <c r="A1" t="s">
        <v>199</v>
      </c>
    </row>
    <row r="2" spans="1:1" x14ac:dyDescent="0.35">
      <c r="A2" t="s">
        <v>200</v>
      </c>
    </row>
    <row r="3" spans="1:1" x14ac:dyDescent="0.35">
      <c r="A3" s="129" t="s">
        <v>201</v>
      </c>
    </row>
    <row r="4" spans="1:1" x14ac:dyDescent="0.35">
      <c r="A4" s="129" t="s">
        <v>202</v>
      </c>
    </row>
    <row r="5" spans="1:1" x14ac:dyDescent="0.35">
      <c r="A5" s="129" t="s">
        <v>203</v>
      </c>
    </row>
    <row r="6" spans="1:1" x14ac:dyDescent="0.35">
      <c r="A6" s="129" t="s">
        <v>204</v>
      </c>
    </row>
    <row r="7" spans="1:1" x14ac:dyDescent="0.35">
      <c r="A7" s="129" t="s">
        <v>205</v>
      </c>
    </row>
    <row r="8" spans="1:1" x14ac:dyDescent="0.35">
      <c r="A8" s="129" t="s">
        <v>206</v>
      </c>
    </row>
    <row r="9" spans="1:1" x14ac:dyDescent="0.35">
      <c r="A9" s="129" t="s">
        <v>207</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J116"/>
  <sheetViews>
    <sheetView topLeftCell="A17" zoomScaleNormal="100" workbookViewId="0">
      <selection activeCell="B46" sqref="B46"/>
    </sheetView>
  </sheetViews>
  <sheetFormatPr defaultRowHeight="14.5" x14ac:dyDescent="0.35"/>
  <cols>
    <col min="1" max="1" width="24.54296875" customWidth="1"/>
    <col min="2" max="2" width="67.1796875" bestFit="1" customWidth="1"/>
    <col min="3" max="3" width="47.1796875" bestFit="1" customWidth="1"/>
    <col min="4" max="4" width="33.1796875" bestFit="1" customWidth="1"/>
    <col min="5" max="5" width="25.1796875" bestFit="1" customWidth="1"/>
    <col min="6" max="6" width="11" customWidth="1"/>
    <col min="7" max="7" width="12" customWidth="1"/>
    <col min="8" max="10" width="12.1796875" bestFit="1" customWidth="1"/>
  </cols>
  <sheetData>
    <row r="1" spans="1:2" x14ac:dyDescent="0.35">
      <c r="A1" t="s">
        <v>208</v>
      </c>
      <c r="B1" t="s">
        <v>209</v>
      </c>
    </row>
    <row r="2" spans="1:2" x14ac:dyDescent="0.35">
      <c r="A2">
        <v>1</v>
      </c>
      <c r="B2" t="s">
        <v>210</v>
      </c>
    </row>
    <row r="3" spans="1:2" x14ac:dyDescent="0.35">
      <c r="A3">
        <v>1</v>
      </c>
      <c r="B3" t="s">
        <v>211</v>
      </c>
    </row>
    <row r="4" spans="1:2" x14ac:dyDescent="0.35">
      <c r="A4">
        <v>1</v>
      </c>
      <c r="B4" t="s">
        <v>212</v>
      </c>
    </row>
    <row r="5" spans="1:2" x14ac:dyDescent="0.35">
      <c r="A5" t="b">
        <v>1</v>
      </c>
      <c r="B5" t="s">
        <v>213</v>
      </c>
    </row>
    <row r="6" spans="1:2" x14ac:dyDescent="0.35">
      <c r="A6" t="b">
        <f>IF(AND(NOT(ISBLANK(iHHS)),(IF(iHHS&gt;1,TRUE,FALSE))),TRUE,FALSE)</f>
        <v>0</v>
      </c>
      <c r="B6" t="s">
        <v>214</v>
      </c>
    </row>
    <row r="7" spans="1:2" x14ac:dyDescent="0.35">
      <c r="A7" t="b">
        <f>IF(AND(NOT(ISBLANK(iFiscalYear)),(IF(iFiscalYear&gt;1,TRUE,FALSE))),TRUE,FALSE)</f>
        <v>0</v>
      </c>
      <c r="B7" t="s">
        <v>215</v>
      </c>
    </row>
    <row r="8" spans="1:2" x14ac:dyDescent="0.35">
      <c r="A8" t="b">
        <f>IF(AND(NOT(ISBLANK(iReportingPeriod)),(IF(iReportingPeriod&gt;1,TRUE,FALSE))),TRUE,FALSE)</f>
        <v>0</v>
      </c>
      <c r="B8" t="s">
        <v>216</v>
      </c>
    </row>
    <row r="9" spans="1:2" x14ac:dyDescent="0.35">
      <c r="A9" t="b">
        <f>IF(Submitted_by="",FALSE,TRUE)</f>
        <v>0</v>
      </c>
      <c r="B9" t="s">
        <v>217</v>
      </c>
    </row>
    <row r="10" spans="1:2" x14ac:dyDescent="0.35">
      <c r="A10" t="b">
        <f>IF(AND(cfHHSSelected=TRUE, cfFiscalYearSelected=TRUE,cfReportingPeriodSelected=TRUE, cfSubmitterEmail=TRUE),TRUE,FALSE)</f>
        <v>0</v>
      </c>
      <c r="B10" t="s">
        <v>218</v>
      </c>
    </row>
    <row r="11" spans="1:2" x14ac:dyDescent="0.35">
      <c r="A11">
        <f>IF(ISBLANK(iReportingPeriod),0,INDEX(ReportingPeriodList,iReportingPeriod,3))</f>
        <v>0</v>
      </c>
      <c r="B11" t="s">
        <v>219</v>
      </c>
    </row>
    <row r="12" spans="1:2" x14ac:dyDescent="0.35">
      <c r="A12" s="4">
        <v>-999999999999</v>
      </c>
      <c r="B12" t="s">
        <v>220</v>
      </c>
    </row>
    <row r="13" spans="1:2" x14ac:dyDescent="0.35">
      <c r="A13" s="4">
        <v>999999999999</v>
      </c>
      <c r="B13" t="s">
        <v>221</v>
      </c>
    </row>
    <row r="14" spans="1:2" x14ac:dyDescent="0.35">
      <c r="A14" t="str">
        <f>INDEX(HHSList,iHHS,3)</f>
        <v xml:space="preserve"> </v>
      </c>
      <c r="B14" t="s">
        <v>222</v>
      </c>
    </row>
    <row r="15" spans="1:2" x14ac:dyDescent="0.35">
      <c r="A15" t="str">
        <f>INDEX(HHSList,iHHS,3)&amp;"_"&amp;INDEX(HHSList,iHSS,1)&amp;"_"&amp;'Health System Financial Report'!$E$7&amp;"_"&amp;'Health System Financial Report'!$E$8&amp;".xlsm"</f>
        <v xml:space="preserve"> _ _Select Year:_0.xlsm</v>
      </c>
      <c r="B15" t="s">
        <v>223</v>
      </c>
    </row>
    <row r="16" spans="1:2" x14ac:dyDescent="0.35">
      <c r="A16">
        <v>2</v>
      </c>
      <c r="B16" t="s">
        <v>224</v>
      </c>
    </row>
    <row r="18" spans="1:1" x14ac:dyDescent="0.35">
      <c r="A18" t="s">
        <v>225</v>
      </c>
    </row>
    <row r="19" spans="1:1" x14ac:dyDescent="0.35">
      <c r="A19" t="s">
        <v>181</v>
      </c>
    </row>
    <row r="20" spans="1:1" x14ac:dyDescent="0.35">
      <c r="A20" s="2">
        <v>2016</v>
      </c>
    </row>
    <row r="21" spans="1:1" x14ac:dyDescent="0.35">
      <c r="A21" s="2">
        <v>2017</v>
      </c>
    </row>
    <row r="22" spans="1:1" x14ac:dyDescent="0.35">
      <c r="A22" s="2">
        <v>2018</v>
      </c>
    </row>
    <row r="23" spans="1:1" x14ac:dyDescent="0.35">
      <c r="A23" s="2">
        <v>2019</v>
      </c>
    </row>
    <row r="24" spans="1:1" x14ac:dyDescent="0.35">
      <c r="A24" s="2">
        <v>2020</v>
      </c>
    </row>
    <row r="25" spans="1:1" x14ac:dyDescent="0.35">
      <c r="A25" s="2">
        <v>2021</v>
      </c>
    </row>
    <row r="26" spans="1:1" x14ac:dyDescent="0.35">
      <c r="A26" s="2">
        <v>2022</v>
      </c>
    </row>
    <row r="27" spans="1:1" x14ac:dyDescent="0.35">
      <c r="A27" s="2">
        <v>2023</v>
      </c>
    </row>
    <row r="28" spans="1:1" x14ac:dyDescent="0.35">
      <c r="A28" s="2">
        <v>2024</v>
      </c>
    </row>
    <row r="29" spans="1:1" x14ac:dyDescent="0.35">
      <c r="A29" s="2">
        <v>2025</v>
      </c>
    </row>
    <row r="30" spans="1:1" x14ac:dyDescent="0.35">
      <c r="A30" s="2">
        <v>2026</v>
      </c>
    </row>
    <row r="31" spans="1:1" x14ac:dyDescent="0.35">
      <c r="A31" s="2">
        <v>2027</v>
      </c>
    </row>
    <row r="32" spans="1:1" x14ac:dyDescent="0.35">
      <c r="A32" s="2">
        <v>2028</v>
      </c>
    </row>
    <row r="33" spans="1:3" x14ac:dyDescent="0.35">
      <c r="A33" s="2">
        <v>2029</v>
      </c>
    </row>
    <row r="34" spans="1:3" x14ac:dyDescent="0.35">
      <c r="A34" s="2">
        <v>2030</v>
      </c>
    </row>
    <row r="36" spans="1:3" x14ac:dyDescent="0.35">
      <c r="A36" t="s">
        <v>226</v>
      </c>
    </row>
    <row r="37" spans="1:3" x14ac:dyDescent="0.35">
      <c r="A37" t="s">
        <v>227</v>
      </c>
    </row>
    <row r="38" spans="1:3" x14ac:dyDescent="0.35">
      <c r="A38" s="2" t="s">
        <v>228</v>
      </c>
      <c r="B38">
        <v>1</v>
      </c>
      <c r="C38">
        <v>91.25</v>
      </c>
    </row>
    <row r="39" spans="1:3" x14ac:dyDescent="0.35">
      <c r="A39" s="2" t="s">
        <v>229</v>
      </c>
      <c r="B39">
        <v>2</v>
      </c>
      <c r="C39">
        <v>182.5</v>
      </c>
    </row>
    <row r="40" spans="1:3" x14ac:dyDescent="0.35">
      <c r="A40" s="2" t="s">
        <v>230</v>
      </c>
      <c r="B40">
        <v>3</v>
      </c>
      <c r="C40">
        <v>273.75</v>
      </c>
    </row>
    <row r="41" spans="1:3" x14ac:dyDescent="0.35">
      <c r="A41" s="2" t="s">
        <v>231</v>
      </c>
      <c r="B41">
        <v>5</v>
      </c>
      <c r="C41">
        <v>365</v>
      </c>
    </row>
    <row r="43" spans="1:3" x14ac:dyDescent="0.35">
      <c r="A43" t="s">
        <v>232</v>
      </c>
      <c r="B43" t="s">
        <v>233</v>
      </c>
      <c r="C43" s="17" t="s">
        <v>234</v>
      </c>
    </row>
    <row r="44" spans="1:3" x14ac:dyDescent="0.35">
      <c r="A44">
        <v>0</v>
      </c>
      <c r="B44" t="s">
        <v>235</v>
      </c>
    </row>
    <row r="45" spans="1:3" x14ac:dyDescent="0.35">
      <c r="A45">
        <v>1</v>
      </c>
      <c r="B45" s="17" t="s">
        <v>236</v>
      </c>
      <c r="C45" s="17"/>
    </row>
    <row r="46" spans="1:3" x14ac:dyDescent="0.35">
      <c r="A46">
        <v>2</v>
      </c>
      <c r="B46" s="17" t="s">
        <v>237</v>
      </c>
      <c r="C46" s="17"/>
    </row>
    <row r="47" spans="1:3" x14ac:dyDescent="0.35">
      <c r="A47">
        <v>6309</v>
      </c>
      <c r="B47" s="17" t="s">
        <v>238</v>
      </c>
      <c r="C47" s="17"/>
    </row>
    <row r="48" spans="1:3" x14ac:dyDescent="0.35">
      <c r="A48">
        <v>46</v>
      </c>
      <c r="B48" s="17" t="s">
        <v>239</v>
      </c>
      <c r="C48" s="17"/>
    </row>
    <row r="49" spans="1:3" x14ac:dyDescent="0.35">
      <c r="A49">
        <v>3107</v>
      </c>
      <c r="B49" s="17" t="s">
        <v>240</v>
      </c>
      <c r="C49" s="17"/>
    </row>
    <row r="50" spans="1:3" x14ac:dyDescent="0.35">
      <c r="A50">
        <v>3108</v>
      </c>
      <c r="B50" s="17" t="s">
        <v>241</v>
      </c>
      <c r="C50" s="17"/>
    </row>
    <row r="51" spans="1:3" x14ac:dyDescent="0.35">
      <c r="A51">
        <v>39</v>
      </c>
      <c r="B51" s="17" t="s">
        <v>242</v>
      </c>
      <c r="C51" s="17"/>
    </row>
    <row r="52" spans="1:3" x14ac:dyDescent="0.35">
      <c r="A52">
        <v>51</v>
      </c>
      <c r="B52" s="17" t="s">
        <v>243</v>
      </c>
      <c r="C52" s="17"/>
    </row>
    <row r="53" spans="1:3" x14ac:dyDescent="0.35">
      <c r="A53">
        <v>57</v>
      </c>
      <c r="B53" s="17" t="s">
        <v>244</v>
      </c>
      <c r="C53" s="17"/>
    </row>
    <row r="54" spans="1:3" x14ac:dyDescent="0.35">
      <c r="A54">
        <v>8</v>
      </c>
      <c r="B54" s="17" t="s">
        <v>245</v>
      </c>
      <c r="C54" s="17"/>
    </row>
    <row r="55" spans="1:3" x14ac:dyDescent="0.35">
      <c r="A55">
        <v>40</v>
      </c>
      <c r="B55" s="17" t="s">
        <v>246</v>
      </c>
      <c r="C55" s="17"/>
    </row>
    <row r="56" spans="1:3" x14ac:dyDescent="0.35">
      <c r="A56">
        <v>68</v>
      </c>
      <c r="B56" s="17" t="s">
        <v>247</v>
      </c>
      <c r="C56" s="17"/>
    </row>
    <row r="57" spans="1:3" x14ac:dyDescent="0.35">
      <c r="A57">
        <v>73</v>
      </c>
      <c r="B57" s="17" t="s">
        <v>248</v>
      </c>
      <c r="C57" s="17"/>
    </row>
    <row r="58" spans="1:3" x14ac:dyDescent="0.35">
      <c r="A58">
        <v>75</v>
      </c>
      <c r="B58" s="17" t="s">
        <v>337</v>
      </c>
      <c r="C58" s="17"/>
    </row>
    <row r="59" spans="1:3" x14ac:dyDescent="0.35">
      <c r="A59">
        <v>77</v>
      </c>
      <c r="B59" s="17" t="s">
        <v>249</v>
      </c>
      <c r="C59" s="17"/>
    </row>
    <row r="60" spans="1:3" x14ac:dyDescent="0.35">
      <c r="A60">
        <v>83</v>
      </c>
      <c r="B60" s="17" t="s">
        <v>250</v>
      </c>
      <c r="C60" s="17"/>
    </row>
    <row r="61" spans="1:3" x14ac:dyDescent="0.35">
      <c r="A61">
        <v>6547</v>
      </c>
      <c r="B61" s="17" t="s">
        <v>251</v>
      </c>
      <c r="C61" s="17"/>
    </row>
    <row r="62" spans="1:3" x14ac:dyDescent="0.35">
      <c r="A62">
        <v>3110</v>
      </c>
      <c r="B62" s="17" t="s">
        <v>252</v>
      </c>
      <c r="C62" s="17"/>
    </row>
    <row r="63" spans="1:3" x14ac:dyDescent="0.35">
      <c r="A63">
        <v>99</v>
      </c>
      <c r="B63" s="17" t="s">
        <v>338</v>
      </c>
      <c r="C63" s="17"/>
    </row>
    <row r="64" spans="1:3" x14ac:dyDescent="0.35">
      <c r="A64">
        <v>127</v>
      </c>
      <c r="B64" s="17" t="s">
        <v>253</v>
      </c>
      <c r="C64" s="17"/>
    </row>
    <row r="65" spans="1:10" x14ac:dyDescent="0.35">
      <c r="A65">
        <v>6963</v>
      </c>
      <c r="B65" s="17" t="s">
        <v>254</v>
      </c>
      <c r="C65" s="17"/>
    </row>
    <row r="66" spans="1:10" x14ac:dyDescent="0.35">
      <c r="A66">
        <v>11718</v>
      </c>
      <c r="B66" s="17" t="s">
        <v>255</v>
      </c>
      <c r="C66" s="17"/>
    </row>
    <row r="67" spans="1:10" x14ac:dyDescent="0.35">
      <c r="A67">
        <v>25</v>
      </c>
      <c r="B67" s="17" t="s">
        <v>256</v>
      </c>
      <c r="C67" s="17"/>
    </row>
    <row r="68" spans="1:10" x14ac:dyDescent="0.35">
      <c r="A68">
        <v>122</v>
      </c>
      <c r="B68" s="17" t="s">
        <v>257</v>
      </c>
      <c r="C68" s="17"/>
    </row>
    <row r="69" spans="1:10" x14ac:dyDescent="0.35">
      <c r="A69">
        <v>3113</v>
      </c>
      <c r="B69" s="17" t="s">
        <v>258</v>
      </c>
      <c r="C69" s="17"/>
    </row>
    <row r="70" spans="1:10" x14ac:dyDescent="0.35">
      <c r="A70">
        <v>114</v>
      </c>
      <c r="B70" s="17" t="s">
        <v>339</v>
      </c>
      <c r="C70" s="17"/>
    </row>
    <row r="71" spans="1:10" x14ac:dyDescent="0.35">
      <c r="A71">
        <v>129</v>
      </c>
      <c r="B71" s="17" t="s">
        <v>259</v>
      </c>
      <c r="C71" s="17"/>
    </row>
    <row r="72" spans="1:10" x14ac:dyDescent="0.35">
      <c r="B72" s="17"/>
      <c r="C72" s="17"/>
    </row>
    <row r="73" spans="1:10" x14ac:dyDescent="0.35">
      <c r="A73" t="s">
        <v>232</v>
      </c>
      <c r="B73" t="s">
        <v>233</v>
      </c>
      <c r="C73" s="17" t="s">
        <v>234</v>
      </c>
      <c r="D73" t="s">
        <v>260</v>
      </c>
      <c r="E73" t="s">
        <v>261</v>
      </c>
      <c r="F73" t="s">
        <v>262</v>
      </c>
      <c r="G73" t="s">
        <v>263</v>
      </c>
      <c r="H73" t="s">
        <v>264</v>
      </c>
      <c r="I73" t="s">
        <v>265</v>
      </c>
      <c r="J73" t="s">
        <v>266</v>
      </c>
    </row>
    <row r="74" spans="1:10" x14ac:dyDescent="0.35">
      <c r="A74" t="s">
        <v>267</v>
      </c>
      <c r="B74" t="s">
        <v>268</v>
      </c>
      <c r="C74" t="s">
        <v>267</v>
      </c>
      <c r="H74">
        <v>0</v>
      </c>
      <c r="I74">
        <v>0</v>
      </c>
      <c r="J74">
        <v>0</v>
      </c>
    </row>
    <row r="75" spans="1:10" x14ac:dyDescent="0.35">
      <c r="A75">
        <v>14286</v>
      </c>
      <c r="B75" t="s">
        <v>269</v>
      </c>
      <c r="C75" t="s">
        <v>270</v>
      </c>
      <c r="D75">
        <v>46</v>
      </c>
      <c r="E75">
        <v>0</v>
      </c>
      <c r="F75">
        <v>14426</v>
      </c>
      <c r="G75">
        <v>0</v>
      </c>
      <c r="H75">
        <v>0</v>
      </c>
      <c r="I75">
        <v>0</v>
      </c>
      <c r="J75">
        <v>0</v>
      </c>
    </row>
    <row r="76" spans="1:10" x14ac:dyDescent="0.35">
      <c r="A76">
        <v>22350</v>
      </c>
      <c r="B76" t="s">
        <v>340</v>
      </c>
      <c r="C76" t="s">
        <v>341</v>
      </c>
      <c r="D76">
        <v>99</v>
      </c>
      <c r="E76">
        <v>114</v>
      </c>
      <c r="F76">
        <v>0</v>
      </c>
      <c r="G76">
        <v>0</v>
      </c>
      <c r="H76">
        <v>0</v>
      </c>
      <c r="I76">
        <v>0</v>
      </c>
      <c r="J76">
        <v>0</v>
      </c>
    </row>
    <row r="77" spans="1:10" x14ac:dyDescent="0.35">
      <c r="A77">
        <v>13159</v>
      </c>
      <c r="B77" t="s">
        <v>241</v>
      </c>
      <c r="C77" t="s">
        <v>272</v>
      </c>
      <c r="D77">
        <v>3108</v>
      </c>
      <c r="E77">
        <v>0</v>
      </c>
      <c r="F77">
        <v>0</v>
      </c>
      <c r="G77">
        <v>0</v>
      </c>
      <c r="H77">
        <v>0</v>
      </c>
      <c r="I77">
        <v>0</v>
      </c>
      <c r="J77">
        <v>0</v>
      </c>
    </row>
    <row r="78" spans="1:10" x14ac:dyDescent="0.35">
      <c r="A78">
        <v>3109</v>
      </c>
      <c r="B78" t="s">
        <v>273</v>
      </c>
      <c r="C78" t="s">
        <v>274</v>
      </c>
      <c r="D78">
        <v>39</v>
      </c>
      <c r="E78">
        <v>40</v>
      </c>
      <c r="F78">
        <v>11810</v>
      </c>
      <c r="G78">
        <v>0</v>
      </c>
      <c r="H78">
        <v>0</v>
      </c>
      <c r="I78">
        <v>0</v>
      </c>
      <c r="J78">
        <v>0</v>
      </c>
    </row>
    <row r="79" spans="1:10" x14ac:dyDescent="0.35">
      <c r="A79">
        <v>13155</v>
      </c>
      <c r="B79" t="s">
        <v>275</v>
      </c>
      <c r="C79" t="s">
        <v>276</v>
      </c>
      <c r="D79">
        <v>51</v>
      </c>
      <c r="E79">
        <v>0</v>
      </c>
      <c r="F79">
        <v>0</v>
      </c>
      <c r="G79">
        <v>0</v>
      </c>
      <c r="H79">
        <v>0</v>
      </c>
      <c r="I79">
        <v>0</v>
      </c>
      <c r="J79">
        <v>0</v>
      </c>
    </row>
    <row r="80" spans="1:10" x14ac:dyDescent="0.35">
      <c r="A80">
        <v>12776</v>
      </c>
      <c r="B80" t="s">
        <v>277</v>
      </c>
      <c r="C80" t="s">
        <v>278</v>
      </c>
      <c r="D80">
        <v>57</v>
      </c>
      <c r="E80">
        <v>0</v>
      </c>
      <c r="F80">
        <v>0</v>
      </c>
      <c r="G80">
        <v>0</v>
      </c>
      <c r="H80">
        <v>0</v>
      </c>
      <c r="I80">
        <v>0</v>
      </c>
      <c r="J80">
        <v>0</v>
      </c>
    </row>
    <row r="81" spans="1:10" x14ac:dyDescent="0.35">
      <c r="A81">
        <v>12807</v>
      </c>
      <c r="B81" t="s">
        <v>279</v>
      </c>
      <c r="C81" t="s">
        <v>280</v>
      </c>
      <c r="D81">
        <v>73</v>
      </c>
      <c r="E81">
        <v>2</v>
      </c>
      <c r="F81">
        <v>10976</v>
      </c>
      <c r="G81">
        <v>0</v>
      </c>
      <c r="H81">
        <v>0</v>
      </c>
      <c r="I81">
        <v>0</v>
      </c>
      <c r="J81">
        <v>0</v>
      </c>
    </row>
    <row r="82" spans="1:10" x14ac:dyDescent="0.35">
      <c r="A82">
        <v>13156</v>
      </c>
      <c r="B82" t="s">
        <v>281</v>
      </c>
      <c r="C82" t="s">
        <v>282</v>
      </c>
      <c r="D82">
        <v>83</v>
      </c>
      <c r="E82">
        <v>75</v>
      </c>
      <c r="F82">
        <v>13118</v>
      </c>
      <c r="G82">
        <v>0</v>
      </c>
      <c r="H82">
        <v>0</v>
      </c>
      <c r="I82">
        <v>0</v>
      </c>
      <c r="J82">
        <v>0</v>
      </c>
    </row>
    <row r="83" spans="1:10" x14ac:dyDescent="0.35">
      <c r="A83">
        <v>13158</v>
      </c>
      <c r="B83" t="s">
        <v>283</v>
      </c>
      <c r="C83" t="s">
        <v>284</v>
      </c>
      <c r="D83">
        <v>6963</v>
      </c>
      <c r="E83">
        <v>0</v>
      </c>
      <c r="F83">
        <v>0</v>
      </c>
      <c r="G83">
        <v>0</v>
      </c>
      <c r="H83">
        <v>0</v>
      </c>
      <c r="I83">
        <v>0</v>
      </c>
      <c r="J83">
        <v>0</v>
      </c>
    </row>
    <row r="84" spans="1:10" x14ac:dyDescent="0.35">
      <c r="A84">
        <v>9991</v>
      </c>
      <c r="B84" t="s">
        <v>285</v>
      </c>
      <c r="C84" t="s">
        <v>286</v>
      </c>
      <c r="D84">
        <v>25</v>
      </c>
      <c r="E84">
        <v>0</v>
      </c>
      <c r="F84">
        <v>10327</v>
      </c>
      <c r="G84">
        <v>0</v>
      </c>
      <c r="H84">
        <v>0</v>
      </c>
      <c r="I84">
        <v>0</v>
      </c>
      <c r="J84">
        <v>0</v>
      </c>
    </row>
    <row r="85" spans="1:10" x14ac:dyDescent="0.35">
      <c r="A85">
        <v>12759</v>
      </c>
      <c r="B85" t="s">
        <v>287</v>
      </c>
      <c r="C85" t="s">
        <v>288</v>
      </c>
      <c r="D85">
        <v>122</v>
      </c>
      <c r="E85">
        <v>0</v>
      </c>
      <c r="F85">
        <v>13120</v>
      </c>
      <c r="G85">
        <v>0</v>
      </c>
      <c r="H85">
        <v>0</v>
      </c>
      <c r="I85">
        <v>0</v>
      </c>
      <c r="J85">
        <v>0</v>
      </c>
    </row>
    <row r="86" spans="1:10" x14ac:dyDescent="0.35">
      <c r="A86">
        <v>4027</v>
      </c>
      <c r="B86" t="s">
        <v>289</v>
      </c>
      <c r="C86" t="s">
        <v>290</v>
      </c>
      <c r="D86">
        <v>3113</v>
      </c>
      <c r="E86">
        <v>0</v>
      </c>
      <c r="F86">
        <v>11497</v>
      </c>
      <c r="G86">
        <v>0</v>
      </c>
      <c r="H86">
        <v>0</v>
      </c>
      <c r="I86">
        <v>0</v>
      </c>
      <c r="J86">
        <v>0</v>
      </c>
    </row>
    <row r="87" spans="1:10" x14ac:dyDescent="0.35">
      <c r="A87">
        <v>12773</v>
      </c>
      <c r="B87" t="s">
        <v>291</v>
      </c>
      <c r="C87" t="s">
        <v>292</v>
      </c>
      <c r="D87">
        <v>129</v>
      </c>
      <c r="E87">
        <v>0</v>
      </c>
      <c r="F87">
        <v>11397</v>
      </c>
      <c r="G87">
        <v>0</v>
      </c>
      <c r="H87">
        <v>0</v>
      </c>
      <c r="I87">
        <v>0</v>
      </c>
      <c r="J87">
        <v>0</v>
      </c>
    </row>
    <row r="88" spans="1:10" x14ac:dyDescent="0.35">
      <c r="A88">
        <v>3888</v>
      </c>
      <c r="B88" t="s">
        <v>293</v>
      </c>
      <c r="C88" t="s">
        <v>294</v>
      </c>
      <c r="D88">
        <v>3110</v>
      </c>
      <c r="E88">
        <v>127</v>
      </c>
      <c r="F88">
        <v>11394</v>
      </c>
      <c r="G88">
        <v>14427</v>
      </c>
      <c r="H88">
        <v>0</v>
      </c>
      <c r="I88">
        <v>0</v>
      </c>
      <c r="J88">
        <v>0</v>
      </c>
    </row>
    <row r="89" spans="1:10" x14ac:dyDescent="0.35">
      <c r="A89">
        <v>14288</v>
      </c>
      <c r="B89" t="s">
        <v>295</v>
      </c>
      <c r="C89" t="s">
        <v>296</v>
      </c>
      <c r="D89">
        <v>6547</v>
      </c>
      <c r="E89">
        <v>0</v>
      </c>
      <c r="F89">
        <v>14424</v>
      </c>
      <c r="G89">
        <v>14425</v>
      </c>
      <c r="H89" s="118">
        <v>12151</v>
      </c>
      <c r="I89" s="118">
        <v>16532</v>
      </c>
      <c r="J89" s="118">
        <v>16533</v>
      </c>
    </row>
    <row r="90" spans="1:10" x14ac:dyDescent="0.35">
      <c r="A90">
        <v>12767</v>
      </c>
      <c r="B90" t="s">
        <v>297</v>
      </c>
      <c r="C90" t="s">
        <v>298</v>
      </c>
      <c r="D90">
        <v>77</v>
      </c>
      <c r="E90">
        <v>0</v>
      </c>
      <c r="F90">
        <v>14428</v>
      </c>
      <c r="G90">
        <v>0</v>
      </c>
      <c r="H90">
        <v>0</v>
      </c>
      <c r="I90">
        <v>0</v>
      </c>
      <c r="J90">
        <v>0</v>
      </c>
    </row>
    <row r="92" spans="1:10" x14ac:dyDescent="0.35">
      <c r="A92" t="s">
        <v>232</v>
      </c>
      <c r="B92" t="s">
        <v>299</v>
      </c>
    </row>
    <row r="93" spans="1:10" x14ac:dyDescent="0.35">
      <c r="A93">
        <v>0</v>
      </c>
      <c r="B93" t="s">
        <v>235</v>
      </c>
    </row>
    <row r="94" spans="1:10" x14ac:dyDescent="0.35">
      <c r="A94">
        <v>11794</v>
      </c>
      <c r="B94" t="s">
        <v>300</v>
      </c>
      <c r="C94" t="s">
        <v>301</v>
      </c>
    </row>
    <row r="95" spans="1:10" x14ac:dyDescent="0.35">
      <c r="A95">
        <v>14418</v>
      </c>
      <c r="B95" t="s">
        <v>302</v>
      </c>
      <c r="C95" t="s">
        <v>271</v>
      </c>
    </row>
    <row r="96" spans="1:10" x14ac:dyDescent="0.35">
      <c r="A96">
        <v>13198</v>
      </c>
      <c r="B96" t="s">
        <v>303</v>
      </c>
      <c r="C96" t="s">
        <v>271</v>
      </c>
    </row>
    <row r="97" spans="1:3" x14ac:dyDescent="0.35">
      <c r="A97">
        <v>13120</v>
      </c>
      <c r="B97" t="s">
        <v>304</v>
      </c>
      <c r="C97" t="s">
        <v>305</v>
      </c>
    </row>
    <row r="98" spans="1:3" x14ac:dyDescent="0.35">
      <c r="A98">
        <v>13118</v>
      </c>
      <c r="B98" t="s">
        <v>306</v>
      </c>
      <c r="C98" t="s">
        <v>281</v>
      </c>
    </row>
    <row r="99" spans="1:3" x14ac:dyDescent="0.35">
      <c r="A99">
        <v>12956</v>
      </c>
      <c r="B99" t="s">
        <v>307</v>
      </c>
      <c r="C99" t="s">
        <v>308</v>
      </c>
    </row>
    <row r="100" spans="1:3" x14ac:dyDescent="0.35">
      <c r="A100">
        <v>348</v>
      </c>
      <c r="B100" t="s">
        <v>309</v>
      </c>
      <c r="C100" t="s">
        <v>310</v>
      </c>
    </row>
    <row r="101" spans="1:3" x14ac:dyDescent="0.35">
      <c r="A101">
        <v>10976</v>
      </c>
      <c r="B101" t="s">
        <v>311</v>
      </c>
      <c r="C101" t="s">
        <v>312</v>
      </c>
    </row>
    <row r="102" spans="1:3" x14ac:dyDescent="0.35">
      <c r="A102">
        <v>11810</v>
      </c>
      <c r="B102" t="s">
        <v>313</v>
      </c>
      <c r="C102" t="s">
        <v>314</v>
      </c>
    </row>
    <row r="103" spans="1:3" x14ac:dyDescent="0.35">
      <c r="A103">
        <v>14424</v>
      </c>
      <c r="B103" t="s">
        <v>315</v>
      </c>
      <c r="C103" t="s">
        <v>295</v>
      </c>
    </row>
    <row r="104" spans="1:3" x14ac:dyDescent="0.35">
      <c r="A104">
        <v>14425</v>
      </c>
      <c r="B104" t="s">
        <v>316</v>
      </c>
      <c r="C104" t="s">
        <v>295</v>
      </c>
    </row>
    <row r="105" spans="1:3" x14ac:dyDescent="0.35">
      <c r="A105" s="118">
        <v>12151</v>
      </c>
      <c r="B105" t="s">
        <v>317</v>
      </c>
      <c r="C105" t="s">
        <v>295</v>
      </c>
    </row>
    <row r="106" spans="1:3" x14ac:dyDescent="0.35">
      <c r="A106" s="118">
        <v>16532</v>
      </c>
      <c r="B106" t="s">
        <v>318</v>
      </c>
      <c r="C106" t="s">
        <v>295</v>
      </c>
    </row>
    <row r="107" spans="1:3" x14ac:dyDescent="0.35">
      <c r="A107" s="118">
        <v>16533</v>
      </c>
      <c r="B107" t="s">
        <v>319</v>
      </c>
      <c r="C107" t="s">
        <v>295</v>
      </c>
    </row>
    <row r="108" spans="1:3" x14ac:dyDescent="0.35">
      <c r="A108">
        <v>11394</v>
      </c>
      <c r="B108" t="s">
        <v>320</v>
      </c>
      <c r="C108" t="s">
        <v>321</v>
      </c>
    </row>
    <row r="109" spans="1:3" x14ac:dyDescent="0.35">
      <c r="A109">
        <v>14426</v>
      </c>
      <c r="B109" t="s">
        <v>322</v>
      </c>
      <c r="C109" t="s">
        <v>269</v>
      </c>
    </row>
    <row r="110" spans="1:3" x14ac:dyDescent="0.35">
      <c r="A110">
        <v>14427</v>
      </c>
      <c r="B110" t="s">
        <v>323</v>
      </c>
      <c r="C110" t="s">
        <v>321</v>
      </c>
    </row>
    <row r="111" spans="1:3" x14ac:dyDescent="0.35">
      <c r="A111">
        <v>11915</v>
      </c>
      <c r="B111" t="s">
        <v>324</v>
      </c>
      <c r="C111" t="s">
        <v>325</v>
      </c>
    </row>
    <row r="112" spans="1:3" x14ac:dyDescent="0.35">
      <c r="A112">
        <v>10327</v>
      </c>
      <c r="B112" t="s">
        <v>326</v>
      </c>
      <c r="C112" t="s">
        <v>327</v>
      </c>
    </row>
    <row r="113" spans="1:3" x14ac:dyDescent="0.35">
      <c r="A113">
        <v>11497</v>
      </c>
      <c r="B113" t="s">
        <v>328</v>
      </c>
      <c r="C113" t="s">
        <v>289</v>
      </c>
    </row>
    <row r="114" spans="1:3" x14ac:dyDescent="0.35">
      <c r="A114">
        <v>11397</v>
      </c>
      <c r="B114" t="s">
        <v>329</v>
      </c>
      <c r="C114" t="s">
        <v>291</v>
      </c>
    </row>
    <row r="115" spans="1:3" x14ac:dyDescent="0.35">
      <c r="A115">
        <v>14428</v>
      </c>
      <c r="B115" t="s">
        <v>330</v>
      </c>
      <c r="C115" t="s">
        <v>331</v>
      </c>
    </row>
    <row r="116" spans="1:3" x14ac:dyDescent="0.35">
      <c r="A116">
        <v>12118</v>
      </c>
      <c r="B116" t="s">
        <v>332</v>
      </c>
      <c r="C116" t="s">
        <v>301</v>
      </c>
    </row>
  </sheetData>
  <pageMargins left="0.7" right="0.7" top="0.75" bottom="0.75" header="0.3" footer="0.3"/>
  <pageSetup orientation="portrait" r:id="rId1"/>
  <tableParts count="3">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981accc-cc50-4860-885b-b84525f7bbc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B285EBEDDD5641BDD6ACD0E5034D04" ma:contentTypeVersion="11" ma:contentTypeDescription="Create a new document." ma:contentTypeScope="" ma:versionID="78abe86071fcdcbaa24273cdd50bf2fb">
  <xsd:schema xmlns:xsd="http://www.w3.org/2001/XMLSchema" xmlns:xs="http://www.w3.org/2001/XMLSchema" xmlns:p="http://schemas.microsoft.com/office/2006/metadata/properties" xmlns:ns2="a981accc-cc50-4860-885b-b84525f7bbc8" xmlns:ns3="225d0b19-c403-41b0-bf81-de78690a872f" targetNamespace="http://schemas.microsoft.com/office/2006/metadata/properties" ma:root="true" ma:fieldsID="085ec7c0ee1fa88f95e798c8897e350b" ns2:_="" ns3:_="">
    <xsd:import namespace="a981accc-cc50-4860-885b-b84525f7bbc8"/>
    <xsd:import namespace="225d0b19-c403-41b0-bf81-de78690a872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81accc-cc50-4860-885b-b84525f7bb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2a9506d4-cf35-41b9-9e25-5432453bcc6f"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5d0b19-c403-41b0-bf81-de78690a872f"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9ED32D-1522-45E0-8682-85529708DB27}">
  <ds:schemaRefs>
    <ds:schemaRef ds:uri="http://schemas.microsoft.com/sharepoint/v3/contenttype/forms"/>
  </ds:schemaRefs>
</ds:datastoreItem>
</file>

<file path=customXml/itemProps2.xml><?xml version="1.0" encoding="utf-8"?>
<ds:datastoreItem xmlns:ds="http://schemas.openxmlformats.org/officeDocument/2006/customXml" ds:itemID="{117EF45B-1F23-48F9-B9C9-9A2A33D85599}">
  <ds:schemaRefs>
    <ds:schemaRef ds:uri="http://www.w3.org/XML/1998/namespac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981accc-cc50-4860-885b-b84525f7bbc8"/>
    <ds:schemaRef ds:uri="225d0b19-c403-41b0-bf81-de78690a872f"/>
    <ds:schemaRef ds:uri="http://purl.org/dc/dcmitype/"/>
    <ds:schemaRef ds:uri="http://purl.org/dc/terms/"/>
  </ds:schemaRefs>
</ds:datastoreItem>
</file>

<file path=customXml/itemProps3.xml><?xml version="1.0" encoding="utf-8"?>
<ds:datastoreItem xmlns:ds="http://schemas.openxmlformats.org/officeDocument/2006/customXml" ds:itemID="{35BF167A-3263-498B-9925-7802650D18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81accc-cc50-4860-885b-b84525f7bbc8"/>
    <ds:schemaRef ds:uri="225d0b19-c403-41b0-bf81-de78690a87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54</vt:i4>
      </vt:variant>
    </vt:vector>
  </HeadingPairs>
  <TitlesOfParts>
    <vt:vector size="62" baseType="lpstr">
      <vt:lpstr>Health System Financial Report</vt:lpstr>
      <vt:lpstr>Acute Hospital Financial Report</vt:lpstr>
      <vt:lpstr>Physician Org Financial Report</vt:lpstr>
      <vt:lpstr>COVID Funds</vt:lpstr>
      <vt:lpstr>Temp Staffing</vt:lpstr>
      <vt:lpstr>Staffing Drop Down</vt:lpstr>
      <vt:lpstr>COVID drop down</vt:lpstr>
      <vt:lpstr>System Data</vt:lpstr>
      <vt:lpstr>'COVID Funds'!AHFPR_PrintRange</vt:lpstr>
      <vt:lpstr>'Temp Staffing'!AHFPR_PrintRange</vt:lpstr>
      <vt:lpstr>AHFPR_PrintRange</vt:lpstr>
      <vt:lpstr>cfAcuteHospitalNoneSelected</vt:lpstr>
      <vt:lpstr>cfFiscalYearSelected</vt:lpstr>
      <vt:lpstr>cfHasSelectedHospital</vt:lpstr>
      <vt:lpstr>cfHHSNoPO</vt:lpstr>
      <vt:lpstr>cfHHSSelected</vt:lpstr>
      <vt:lpstr>cfHospital1Selected</vt:lpstr>
      <vt:lpstr>cfHospitalSelected</vt:lpstr>
      <vt:lpstr>cfPhysOrg</vt:lpstr>
      <vt:lpstr>cfPhysOrg1</vt:lpstr>
      <vt:lpstr>cfPhysOrgNoneSelected</vt:lpstr>
      <vt:lpstr>cfPhysOrgRequired</vt:lpstr>
      <vt:lpstr>cfReportingPeriodSelected</vt:lpstr>
      <vt:lpstr>cfRequiredFieldsSelected</vt:lpstr>
      <vt:lpstr>cfSameHospital</vt:lpstr>
      <vt:lpstr>cfSamePhysOrg</vt:lpstr>
      <vt:lpstr>cfSubmitterEmail</vt:lpstr>
      <vt:lpstr>DaysInPeriod</vt:lpstr>
      <vt:lpstr>dcReportingPeriodList</vt:lpstr>
      <vt:lpstr>DevTemplateFilenameNVersion</vt:lpstr>
      <vt:lpstr>FiscalYearList</vt:lpstr>
      <vt:lpstr>HHS_ID</vt:lpstr>
      <vt:lpstr>HHSList</vt:lpstr>
      <vt:lpstr>'COVID Funds'!Hosp1OrgID</vt:lpstr>
      <vt:lpstr>'Temp Staffing'!Hosp1OrgID</vt:lpstr>
      <vt:lpstr>Hosp1OrgID</vt:lpstr>
      <vt:lpstr>'COVID Funds'!Hosp2OrgID</vt:lpstr>
      <vt:lpstr>'Temp Staffing'!Hosp2OrgID</vt:lpstr>
      <vt:lpstr>Hosp2OrgID</vt:lpstr>
      <vt:lpstr>HospitalList</vt:lpstr>
      <vt:lpstr>iFiscalYear</vt:lpstr>
      <vt:lpstr>iHHS</vt:lpstr>
      <vt:lpstr>iHSS</vt:lpstr>
      <vt:lpstr>iReportingPeriod</vt:lpstr>
      <vt:lpstr>MaximumDollarInputValue</vt:lpstr>
      <vt:lpstr>MinimumDollarInputValue</vt:lpstr>
      <vt:lpstr>OnSaveFlag</vt:lpstr>
      <vt:lpstr>PhysOrgList</vt:lpstr>
      <vt:lpstr>POList</vt:lpstr>
      <vt:lpstr>POOrgID1</vt:lpstr>
      <vt:lpstr>POOrgID2</vt:lpstr>
      <vt:lpstr>POOrgID3</vt:lpstr>
      <vt:lpstr>POOrgID4</vt:lpstr>
      <vt:lpstr>POOrgID5</vt:lpstr>
      <vt:lpstr>'Temp Staffing'!Print_Titles</vt:lpstr>
      <vt:lpstr>ReportingPeriodList</vt:lpstr>
      <vt:lpstr>ShortName</vt:lpstr>
      <vt:lpstr>Submitted_by</vt:lpstr>
      <vt:lpstr>'COVID Funds'!Submitters_Name</vt:lpstr>
      <vt:lpstr>'Temp Staffing'!Submitters_Name</vt:lpstr>
      <vt:lpstr>Submitters_Name</vt:lpstr>
      <vt:lpstr>vFileName</vt:lpstr>
    </vt:vector>
  </TitlesOfParts>
  <Manager/>
  <Company>Center for Health Information &amp; Analysis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Acute Hospital Financial Performance Report</dc:title>
  <dc:subject/>
  <dc:creator>MCaldera;Instructions By KWalsh</dc:creator>
  <cp:keywords/>
  <dc:description/>
  <cp:lastModifiedBy>Camneil Daly</cp:lastModifiedBy>
  <cp:revision/>
  <dcterms:created xsi:type="dcterms:W3CDTF">2016-09-29T22:25:24Z</dcterms:created>
  <dcterms:modified xsi:type="dcterms:W3CDTF">2025-02-12T13:09:06Z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0x01010088B285EBEDDD5641BDD6ACD0E5034D04</vt:lpwstr>
  </property>
  <property fmtid="{D5CDD505-2E9C-101B-9397-08002B2CF9AE}" pid="3" name="MediaServiceImageTags">
    <vt:lpwstr/>
  </property>
</Properties>
</file>