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iama.sharepoint.com/sites/PFA-Pricing/Shared Documents/Pricing/Cost Reports - 2023 forward/Ambulance and Wheelchair Van/FY25/5. Final Cost Report Documents/"/>
    </mc:Choice>
  </mc:AlternateContent>
  <xr:revisionPtr revIDLastSave="1" documentId="8_{411F001E-9801-4142-840E-1012E9130286}" xr6:coauthVersionLast="47" xr6:coauthVersionMax="47" xr10:uidLastSave="{92FF4148-C605-4B69-B3C7-B480978A9A2E}"/>
  <workbookProtection workbookAlgorithmName="SHA-512" workbookHashValue="PVD7XOqZ7o5/KGIF3KvFt7C849TIQYgnqNNHyXLRPdrjC5SQOhbH+9BiqLKXMeyLm7dVziyROVnvMTyyBSGZ9g==" workbookSaltValue="pH6AVViJ7EWTNiReVG0G6Q==" workbookSpinCount="100000" lockStructure="1"/>
  <bookViews>
    <workbookView xWindow="-24380" yWindow="510" windowWidth="22310" windowHeight="14630" tabRatio="837" xr2:uid="{99BAD4F6-5CDD-4440-B651-E694B3E80E63}"/>
  </bookViews>
  <sheets>
    <sheet name="Legend Reference" sheetId="34" r:id="rId1"/>
    <sheet name="Tab 1 - Agency Information" sheetId="19" r:id="rId2"/>
    <sheet name="2. General Information" sheetId="26" state="hidden" r:id="rId3"/>
    <sheet name="3. Mileage and Transport" sheetId="4" state="hidden" r:id="rId4"/>
    <sheet name="4. Staffing Information" sheetId="7" state="hidden" r:id="rId5"/>
    <sheet name="5. Vehicle Expenses" sheetId="27" state="hidden" r:id="rId6"/>
    <sheet name="6. Occupancy Expenses" sheetId="29" state="hidden" r:id="rId7"/>
    <sheet name="Tab 2 - Revenue" sheetId="31" r:id="rId8"/>
    <sheet name="8. Expense" sheetId="32" state="hidden" r:id="rId9"/>
    <sheet name="9. Reconciliation" sheetId="42" state="hidden" r:id="rId10"/>
    <sheet name="Tab 3 - Accuracy of Report" sheetId="33" r:id="rId11"/>
    <sheet name="Provider List" sheetId="39" state="hidden" r:id="rId12"/>
    <sheet name="Errors" sheetId="37" state="hidden" r:id="rId13"/>
    <sheet name="System Data" sheetId="25" state="hidden" r:id="rId14"/>
    <sheet name="Raw Data for Amb" sheetId="40" state="hidden" r:id="rId15"/>
  </sheets>
  <externalReferences>
    <externalReference r:id="rId16"/>
    <externalReference r:id="rId17"/>
  </externalReferences>
  <definedNames>
    <definedName name="_xlnm._FilterDatabase" localSheetId="14" hidden="1">'Raw Data for Amb'!$A$1:$ANY$1</definedName>
    <definedName name="ADHCRprTab1" localSheetId="2">'2. General Information'!$B$6:$F$115</definedName>
    <definedName name="ADHCRprTab1">'Tab 1 - Agency Information'!$B$6:$F$86</definedName>
    <definedName name="ADHCRprTab10Legend" localSheetId="0">'Legend Reference'!$B$6:$E$10</definedName>
    <definedName name="ADHCRprTab3">'3. Mileage and Transport'!$B$6:$G$36</definedName>
    <definedName name="ADHCRprTab5" localSheetId="5">'5. Vehicle Expenses'!$A$6:$W$55</definedName>
    <definedName name="ADHCRprTab5" localSheetId="6">'6. Occupancy Expenses'!$A$6:$W$53</definedName>
    <definedName name="ADHCRprTab5" localSheetId="8">'8. Expense'!$A$6:$W$53</definedName>
    <definedName name="ADHCRprTab5" localSheetId="7">'Tab 2 - Revenue'!$A$6:$W$66</definedName>
    <definedName name="ADHCRprTab5">'4. Staffing Information'!$A$6:$Y$50</definedName>
    <definedName name="ADHCRprTab9" localSheetId="10">'Tab 3 - Accuracy of Report'!$B$6:$F$41</definedName>
    <definedName name="AFCFilers">'Provider List'!$B$3:$B$5</definedName>
    <definedName name="AFCProviders">'Provider List'!$B$3:$B$5</definedName>
    <definedName name="AFCProviders2" localSheetId="11">'Provider List'!$B$3:$B$5</definedName>
    <definedName name="AoRFields">'System Data'!$A$84</definedName>
    <definedName name="Basis" localSheetId="14">'[1]System Data'!$A$103:$A$109</definedName>
    <definedName name="Basis">'System Data'!$A$103:$A$109</definedName>
    <definedName name="cfProviderSelected" localSheetId="14">'[1]System Data'!$A$13</definedName>
    <definedName name="cfProviderSelected">'System Data'!$A$13</definedName>
    <definedName name="DefaultMessageWhenUnselectedProviderName" localSheetId="14">'[1]System Data'!$A$16</definedName>
    <definedName name="DefaultMessageWhenUnselectedProviderName">'System Data'!$A$16</definedName>
    <definedName name="DefaultUnselectedProviderName" localSheetId="14">'[1]System Data'!$A$15</definedName>
    <definedName name="DefaultUnselectedProviderName">'System Data'!$A$15</definedName>
    <definedName name="DevTemplateFilenameNVersion">'System Data'!$A$9</definedName>
    <definedName name="DVRFYEndGTFYStart">'System Data'!$A$19</definedName>
    <definedName name="DVSweepTab1" localSheetId="2">'2. General Information'!$C$9:$C$21,'2. General Information'!$C$26:$C$31,'2. General Information'!#REF!,'2. General Information'!#REF!,'2. General Information'!$C$42:$C$57,'2. General Information'!$C$59:$C$63,'2. General Information'!$C$67:$C$71,'2. General Information'!$C$73:$C$77,'2. General Information'!$C$79:$C$83,'2. General Information'!$C$85:$C$89,'2. General Information'!$C$91:$C$95,'2. General Information'!$C$97:$C$101</definedName>
    <definedName name="DVSweepTab1" localSheetId="14">'[1]1. Agency Information'!$C$8:$C$15,'[1]1. Agency Information'!$C$18:$C$21,'[1]1. Agency Information'!$C$24:$C$28,'[1]1. Agency Information'!$C$30:$C$34,'[1]1. Agency Information'!$C$36:$C$40,'[1]1. Agency Information'!$C$42:$C$46,'[1]1. Agency Information'!$C$50:$C$54,'[1]1. Agency Information'!$C$56:$C$60,'[1]1. Agency Information'!$C$62:$C$66,'[1]1. Agency Information'!$C$68:$C$72,'[1]1. Agency Information'!$C$74:$C$78,'[1]1. Agency Information'!$C$80:$C$84</definedName>
    <definedName name="DVSweepTab1">'Tab 1 - Agency Information'!$C$9:$C$18,'Tab 1 - Agency Information'!$C$30:$C$34,'Tab 1 - Agency Information'!#REF!,'Tab 1 - Agency Information'!#REF!,'Tab 1 - Agency Information'!$C$38:$C$42,'Tab 1 - Agency Information'!$C$44:$C$48,'Tab 1 - Agency Information'!$C$52:$C$56,'Tab 1 - Agency Information'!$C$58:$C$62,'Tab 1 - Agency Information'!$C$64:$C$68,'Tab 1 - Agency Information'!$C$70:$C$74,'Tab 1 - Agency Information'!$C$76:$C$80,'Tab 1 - Agency Information'!$C$82:$C$86</definedName>
    <definedName name="DVSweepTab2" localSheetId="14">'[1]2. SchA - General Information'!$C$12,'[1]2. SchA - General Information'!$E$12,'[1]2. SchA - General Information'!$C$17,'[1]2. SchA - General Information'!$E$17,'[1]2. SchA - General Information'!$C$22,'[1]2. SchA - General Information'!$C$27</definedName>
    <definedName name="DVSweepTab3" localSheetId="0">'3. Mileage and Transport'!$D$8:$D$12,'3. Mileage and Transport'!$D$15:$D$24,'3. Mileage and Transport'!$D$26,'3. Mileage and Transport'!#REF!,'3. Mileage and Transport'!#REF!</definedName>
    <definedName name="DVSweepTab3" localSheetId="14">'[1]3. SchB - Program &amp; Operations'!$D$9:$D$17,'[1]3. SchB - Program &amp; Operations'!$D$20:$D$28,'[1]3. SchB - Program &amp; Operations'!$D$30,'[1]3. SchB - Program &amp; Operations'!$E$42,'[1]3. SchB - Program &amp; Operations'!$D$48:$E$54</definedName>
    <definedName name="DVSweepTab3" localSheetId="10">'3. Mileage and Transport'!$D$8:$D$12,'3. Mileage and Transport'!$D$15:$D$24,'3. Mileage and Transport'!$D$26,'3. Mileage and Transport'!#REF!,'3. Mileage and Transport'!#REF!</definedName>
    <definedName name="DVSweepTab3">'3. Mileage and Transport'!$D$8:$D$12,'3. Mileage and Transport'!$D$15:$D$24,'3. Mileage and Transport'!$D$26,'3. Mileage and Transport'!#REF!,'3. Mileage and Transport'!#REF!</definedName>
    <definedName name="DVSweepTab4" localSheetId="14">'[1]4. SchC - Transportation'!$D$8,'[1]4. SchC - Transportation'!$D$11,'[1]4. SchC - Transportation'!$D$16:$D$20,'[1]4. SchC - Transportation'!$C$24:$D$32</definedName>
    <definedName name="DVSweepTab5" localSheetId="5">'5. Vehicle Expenses'!$C$9:$E$24,'5. Vehicle Expenses'!$G$9:$L$24,'5. Vehicle Expenses'!$O$9:$R$24,'5. Vehicle Expenses'!$T$9:$W$24,'5. Vehicle Expenses'!$B$28:$E$55,'5. Vehicle Expenses'!$G$28:$L$55,'5. Vehicle Expenses'!$O$28:$R$55,'5. Vehicle Expenses'!$T$28:$W$55</definedName>
    <definedName name="DVSweepTab5" localSheetId="6">'6. Occupancy Expenses'!$C$9:$E$22,'6. Occupancy Expenses'!$G$9:$L$22,'6. Occupancy Expenses'!$O$9:$R$22,'6. Occupancy Expenses'!$T$9:$W$22,'6. Occupancy Expenses'!$B$27:$E$53,'6. Occupancy Expenses'!$G$27:$L$53,'6. Occupancy Expenses'!$O$27:$R$53,'6. Occupancy Expenses'!$T$27:$W$53</definedName>
    <definedName name="DVSweepTab5" localSheetId="8">'8. Expense'!$C$9:$E$23,'8. Expense'!$G$9:$L$23,'8. Expense'!$O$9:$R$23,'8. Expense'!$T$9:$W$23,'8. Expense'!$B$28:$E$53,'8. Expense'!$G$28:$L$53,'8. Expense'!$O$28:$R$53,'8. Expense'!$T$28:$W$53</definedName>
    <definedName name="DVSweepTab5" localSheetId="14">'[1]5. SchD - Staffing Information'!$C$9:$E$21,'[1]5. SchD - Staffing Information'!$G$9:$J$21,'[1]5. SchD - Staffing Information'!$M$9:$P$21,'[1]5. SchD - Staffing Information'!$R$9:$U$21,'[1]5. SchD - Staffing Information'!$B$26:$E$50,'[1]5. SchD - Staffing Information'!$G$26:$J$50,'[1]5. SchD - Staffing Information'!$M$26:$P$50,'[1]5. SchD - Staffing Information'!$R$26:$U$50</definedName>
    <definedName name="DVSweepTab5" localSheetId="7">'Tab 2 - Revenue'!$C$10:$E$34,'Tab 2 - Revenue'!$I$10:$L$34,'Tab 2 - Revenue'!$O$10:$R$34,'Tab 2 - Revenue'!$T$10:$W$34,'Tab 2 - Revenue'!$B$40:$E$66,'Tab 2 - Revenue'!$I$40:$L$66,'Tab 2 - Revenue'!$O$40:$R$66,'Tab 2 - Revenue'!$T$40:$W$66</definedName>
    <definedName name="DVSweepTab5">'4. Staffing Information'!$C$9:$E$21,'4. Staffing Information'!$G$9:$J$21,'4. Staffing Information'!$Q$9:$T$21,'4. Staffing Information'!$V$9:$Y$21,'4. Staffing Information'!$B$26:$E$50,'4. Staffing Information'!$G$26:$J$50,'4. Staffing Information'!$Q$26:$T$50,'4. Staffing Information'!$V$26:$Y$50</definedName>
    <definedName name="DVSweepTab6" localSheetId="14">'[1]6. SchE - Statement of Expenses'!$E$10:$H$31,'[1]6. SchE - Statement of Expenses'!$F$32:$H$32,'[1]6. SchE - Statement of Expenses'!$I$34,'[1]6. SchE - Statement of Expenses'!$C$41:$C$65,'[1]6. SchE - Statement of Expenses'!$E$41:$H$65</definedName>
    <definedName name="DVSweepTab7" localSheetId="14">'[1]7. SchF - Allocation'!$D$10,'[1]7. SchF - Allocation'!$D$10:$D$12</definedName>
    <definedName name="DVSweepTab8" localSheetId="14">'[1]8. SchG - Statement of Revenue'!$D$9:$E$25,'[1]8. SchG - Statement of Revenue'!$D$29:$E$33,'[1]8. SchG - Statement of Revenue'!$D$37:$E$42,'[1]8. SchG - Statement of Revenue'!$D$46:$E$46</definedName>
    <definedName name="DVSweepTab9" localSheetId="10">'Tab 3 - Accuracy of Report'!$E$18:$E$20</definedName>
    <definedName name="FacilityList" localSheetId="14">'[1]System Data'!$A$138:$C$323</definedName>
    <definedName name="FacilityList">'System Data'!$A$138:$C$298</definedName>
    <definedName name="FacilityNameList">'System Data'!$A$138:$B$298</definedName>
    <definedName name="Financial" localSheetId="14">'[1]System Data'!$A$98:$A$100</definedName>
    <definedName name="Financial">'System Data'!$A$98:$A$100</definedName>
    <definedName name="FinancialRelationship" localSheetId="14">'[1]2. SchA - General Information'!$E$17</definedName>
    <definedName name="FiscalYear" localSheetId="14">'[1]System Data'!$A$11</definedName>
    <definedName name="FiscalYear">'System Data'!$A$11</definedName>
    <definedName name="FYEnd" localSheetId="14">'[1]2. SchA - General Information'!$E$12</definedName>
    <definedName name="FYEndGTFYStart">'System Data'!$A$20</definedName>
    <definedName name="FYStart" localSheetId="14">'[1]2. SchA - General Information'!$C$12</definedName>
    <definedName name="HospitalList">'System Data'!$A$121:$C$189</definedName>
    <definedName name="HoursPerWeek" localSheetId="0">'3. Mileage and Transport'!#REF!</definedName>
    <definedName name="HoursPerWeek" localSheetId="14">'[1]3. SchB - Program &amp; Operations'!$E$42</definedName>
    <definedName name="HoursPerWeek" localSheetId="10">'3. Mileage and Transport'!#REF!</definedName>
    <definedName name="HoursPerWeek">'3. Mileage and Transport'!#REF!</definedName>
    <definedName name="HSDV01" localSheetId="14">'[1]System Data'!$A$23</definedName>
    <definedName name="HSDV01">'System Data'!$A$23</definedName>
    <definedName name="HSDV02" localSheetId="14">'[1]System Data'!$A$24</definedName>
    <definedName name="HSDV02">'System Data'!$A$24</definedName>
    <definedName name="HSDV03" localSheetId="14">'[1]System Data'!$A$25</definedName>
    <definedName name="HSDV03">'System Data'!$A$25</definedName>
    <definedName name="HSDV04" localSheetId="14">'[1]System Data'!$A$26</definedName>
    <definedName name="HSDV04">'System Data'!$A$26</definedName>
    <definedName name="HSDV05" localSheetId="14">'[1]System Data'!$A$27</definedName>
    <definedName name="HSDV05">'System Data'!$A$27</definedName>
    <definedName name="HSDV06" localSheetId="14">'[1]System Data'!$A$28</definedName>
    <definedName name="HSDV06">'System Data'!$A$28</definedName>
    <definedName name="HSDV07" localSheetId="14">'[1]System Data'!$A$29</definedName>
    <definedName name="HSDV07">'System Data'!$A$29</definedName>
    <definedName name="HSDV07_1" localSheetId="14">'[1]System Data'!$O$29</definedName>
    <definedName name="HSDV07_1">'System Data'!$O$29</definedName>
    <definedName name="HSDV07_10" localSheetId="14">'[1]System Data'!$O$38</definedName>
    <definedName name="HSDV07_10">'System Data'!$O$38</definedName>
    <definedName name="HSDV07_11" localSheetId="14">'[1]System Data'!$O$39</definedName>
    <definedName name="HSDV07_11">'System Data'!$O$39</definedName>
    <definedName name="HSDV07_12" localSheetId="14">'[1]System Data'!$O$40</definedName>
    <definedName name="HSDV07_12">'System Data'!$O$40</definedName>
    <definedName name="HSDV07_13" localSheetId="14">'[1]System Data'!$O$41</definedName>
    <definedName name="HSDV07_13">'System Data'!$O$41</definedName>
    <definedName name="HSDV07_14" localSheetId="14">'[1]System Data'!$O$42</definedName>
    <definedName name="HSDV07_14">'System Data'!$O$42</definedName>
    <definedName name="HSDV07_15" localSheetId="14">'[1]System Data'!$O$43</definedName>
    <definedName name="HSDV07_15">'System Data'!$O$43</definedName>
    <definedName name="HSDV07_16" localSheetId="14">'[1]System Data'!$O$44</definedName>
    <definedName name="HSDV07_16">'System Data'!$O$44</definedName>
    <definedName name="HSDV07_17" localSheetId="14">'[1]System Data'!$O$45</definedName>
    <definedName name="HSDV07_17">'System Data'!$O$45</definedName>
    <definedName name="HSDV07_18" localSheetId="14">'[1]System Data'!$O$46</definedName>
    <definedName name="HSDV07_18">'System Data'!$O$46</definedName>
    <definedName name="HSDV07_19" localSheetId="14">'[1]System Data'!$O$47</definedName>
    <definedName name="HSDV07_19">'System Data'!$O$47</definedName>
    <definedName name="HSDV07_2" localSheetId="14">'[1]System Data'!$O$30</definedName>
    <definedName name="HSDV07_2">'System Data'!$O$30</definedName>
    <definedName name="HSDV07_20" localSheetId="14">'[1]System Data'!$O$48</definedName>
    <definedName name="HSDV07_20">'System Data'!$O$48</definedName>
    <definedName name="HSDV07_21">'System Data'!$O$49</definedName>
    <definedName name="HSDV07_22">'System Data'!$O$50</definedName>
    <definedName name="HSDV07_23">'System Data'!$O$51</definedName>
    <definedName name="HSDV07_24">'System Data'!$O$52</definedName>
    <definedName name="HSDV07_25">'System Data'!$O$53</definedName>
    <definedName name="HSDV07_26">'System Data'!$O$54</definedName>
    <definedName name="HSDV07_27">'System Data'!$O$55</definedName>
    <definedName name="HSDV07_28">'System Data'!$O$56</definedName>
    <definedName name="HSDV07_29">'System Data'!$O$57</definedName>
    <definedName name="HSDV07_3" localSheetId="14">'[1]System Data'!$O$31</definedName>
    <definedName name="HSDV07_3">'System Data'!$O$31</definedName>
    <definedName name="HSDV07_30">'System Data'!$O$58</definedName>
    <definedName name="HSDV07_31">'System Data'!$O$59</definedName>
    <definedName name="HSDV07_32">'System Data'!$O$60</definedName>
    <definedName name="HSDV07_33">'System Data'!$O$61</definedName>
    <definedName name="HSDV07_34">'System Data'!$O$62</definedName>
    <definedName name="HSDV07_4" localSheetId="14">'[1]System Data'!$O$32</definedName>
    <definedName name="HSDV07_4">'System Data'!$O$32</definedName>
    <definedName name="HSDV07_5" localSheetId="14">'[1]System Data'!$O$33</definedName>
    <definedName name="HSDV07_5">'System Data'!$O$33</definedName>
    <definedName name="HSDV07_6" localSheetId="14">'[1]System Data'!$O$34</definedName>
    <definedName name="HSDV07_6">'System Data'!$O$34</definedName>
    <definedName name="HSDV07_7" localSheetId="14">'[1]System Data'!$O$35</definedName>
    <definedName name="HSDV07_7">'System Data'!$O$35</definedName>
    <definedName name="HSDV07_8" localSheetId="14">'[1]System Data'!$O$36</definedName>
    <definedName name="HSDV07_8">'System Data'!$O$36</definedName>
    <definedName name="HSDV07_9" localSheetId="14">'[1]System Data'!$O$37</definedName>
    <definedName name="HSDV07_9">'System Data'!$O$37</definedName>
    <definedName name="HSDV08" localSheetId="14">'[1]System Data'!$A$30</definedName>
    <definedName name="HSDV08">'System Data'!$A$30</definedName>
    <definedName name="HSDV09">'System Data'!$A$31</definedName>
    <definedName name="HSDV10" localSheetId="14">'[1]System Data'!$A$32</definedName>
    <definedName name="HSDV10">'System Data'!$A$32</definedName>
    <definedName name="HSDV10_1" localSheetId="14">'[1]System Data'!$M$32</definedName>
    <definedName name="HSDV10_1">'System Data'!$M$32</definedName>
    <definedName name="HSDV10_10" localSheetId="14">'[1]System Data'!$M$41</definedName>
    <definedName name="HSDV10_10">'System Data'!$M$41</definedName>
    <definedName name="HSDV10_11" localSheetId="14">'[1]System Data'!$M$42</definedName>
    <definedName name="HSDV10_11">'System Data'!$M$42</definedName>
    <definedName name="HSDV10_12" localSheetId="14">'[1]System Data'!$M$43</definedName>
    <definedName name="HSDV10_12">'System Data'!$M$43</definedName>
    <definedName name="HSDV10_13" localSheetId="14">'[1]System Data'!$M$44</definedName>
    <definedName name="HSDV10_13">'System Data'!$M$44</definedName>
    <definedName name="HSDV10_16" localSheetId="14">'[1]System Data'!$M$45</definedName>
    <definedName name="HSDV10_16">'System Data'!$M$45</definedName>
    <definedName name="HSDV10_17" localSheetId="14">'[1]System Data'!$M$46</definedName>
    <definedName name="HSDV10_17">'System Data'!$M$46</definedName>
    <definedName name="HSDV10_18" localSheetId="14">'[1]System Data'!$M$47</definedName>
    <definedName name="HSDV10_18">'System Data'!$M$47</definedName>
    <definedName name="HSDV10_19" localSheetId="14">'[1]System Data'!$M$48</definedName>
    <definedName name="HSDV10_19">'System Data'!$M$48</definedName>
    <definedName name="HSDV10_2" localSheetId="14">'[1]System Data'!$M$33</definedName>
    <definedName name="HSDV10_2">'System Data'!$M$33</definedName>
    <definedName name="HSDV10_20" localSheetId="14">'[1]System Data'!$M$49</definedName>
    <definedName name="HSDV10_20">'System Data'!$M$49</definedName>
    <definedName name="HSDV10_21" localSheetId="14">'[1]System Data'!$M$50</definedName>
    <definedName name="HSDV10_21">'System Data'!$M$50</definedName>
    <definedName name="HSDV10_22" localSheetId="14">'[1]System Data'!$M$51</definedName>
    <definedName name="HSDV10_22">'System Data'!$M$51</definedName>
    <definedName name="HSDV10_23" localSheetId="14">'[1]System Data'!$M$52</definedName>
    <definedName name="HSDV10_23">'System Data'!$M$52</definedName>
    <definedName name="HSDV10_24" localSheetId="14">'[1]System Data'!$M$53</definedName>
    <definedName name="HSDV10_24">'System Data'!$M$53</definedName>
    <definedName name="HSDV10_25" localSheetId="14">'[1]System Data'!$M$54</definedName>
    <definedName name="HSDV10_25">'System Data'!$M$54</definedName>
    <definedName name="HSDV10_26" localSheetId="14">'[1]System Data'!$M$55</definedName>
    <definedName name="HSDV10_26">'System Data'!$M$55</definedName>
    <definedName name="HSDV10_27" localSheetId="14">'[1]System Data'!$M$56</definedName>
    <definedName name="HSDV10_27">'System Data'!$M$56</definedName>
    <definedName name="HSDV10_28" localSheetId="14">'[1]System Data'!$M$57</definedName>
    <definedName name="HSDV10_28">'System Data'!$M$57</definedName>
    <definedName name="HSDV10_29" localSheetId="14">'[1]System Data'!$M$58</definedName>
    <definedName name="HSDV10_29">'System Data'!$M$58</definedName>
    <definedName name="HSDV10_3" localSheetId="14">'[1]System Data'!$M$34</definedName>
    <definedName name="HSDV10_3">'System Data'!$M$34</definedName>
    <definedName name="HSDV10_30" localSheetId="14">'[1]System Data'!$M$59</definedName>
    <definedName name="HSDV10_30">'System Data'!$M$59</definedName>
    <definedName name="HSDV10_31" localSheetId="14">'[1]System Data'!$M$60</definedName>
    <definedName name="HSDV10_31">'System Data'!$M$60</definedName>
    <definedName name="HSDV10_32" localSheetId="14">'[1]System Data'!$M$61</definedName>
    <definedName name="HSDV10_32">'System Data'!$M$61</definedName>
    <definedName name="HSDV10_33" localSheetId="14">'[1]System Data'!$M$62</definedName>
    <definedName name="HSDV10_33">'System Data'!$M$62</definedName>
    <definedName name="HSDV10_34" localSheetId="14">'[1]System Data'!$M$63</definedName>
    <definedName name="HSDV10_34">'System Data'!$M$63</definedName>
    <definedName name="HSDV10_35" localSheetId="14">'[1]System Data'!$M$64</definedName>
    <definedName name="HSDV10_35">'System Data'!$M$64</definedName>
    <definedName name="HSDV10_36" localSheetId="14">'[1]System Data'!$M$65</definedName>
    <definedName name="HSDV10_36">'System Data'!$M$65</definedName>
    <definedName name="HSDV10_37" localSheetId="14">'[1]System Data'!$M$66</definedName>
    <definedName name="HSDV10_37">'System Data'!$M$66</definedName>
    <definedName name="HSDV10_38" localSheetId="14">'[1]System Data'!$M$67</definedName>
    <definedName name="HSDV10_38">'System Data'!$M$67</definedName>
    <definedName name="HSDV10_39" localSheetId="14">'[1]System Data'!$M$68</definedName>
    <definedName name="HSDV10_39">'System Data'!$M$68</definedName>
    <definedName name="HSDV10_4" localSheetId="14">'[1]System Data'!$M$35</definedName>
    <definedName name="HSDV10_4">'System Data'!$M$35</definedName>
    <definedName name="HSDV10_40" localSheetId="14">'[1]System Data'!$M$69</definedName>
    <definedName name="HSDV10_40">'System Data'!$M$69</definedName>
    <definedName name="HSDV10_5" localSheetId="14">'[1]System Data'!$M$36</definedName>
    <definedName name="HSDV10_5">'System Data'!$M$36</definedName>
    <definedName name="HSDV10_6" localSheetId="14">'[1]System Data'!$M$37</definedName>
    <definedName name="HSDV10_6">'System Data'!$M$37</definedName>
    <definedName name="HSDV10_7" localSheetId="14">'[1]System Data'!$M$38</definedName>
    <definedName name="HSDV10_7">'System Data'!$M$38</definedName>
    <definedName name="HSDV10_8" localSheetId="14">'[1]System Data'!$M$39</definedName>
    <definedName name="HSDV10_8">'System Data'!$M$39</definedName>
    <definedName name="HSDV10_9" localSheetId="14">'[1]System Data'!$M$40</definedName>
    <definedName name="HSDV10_9">'System Data'!$M$40</definedName>
    <definedName name="HSDV11" localSheetId="14">'[1]System Data'!$A$33</definedName>
    <definedName name="HSDV11">'System Data'!$A$33</definedName>
    <definedName name="HSDV11_1" localSheetId="14">'[1]System Data'!$K$33</definedName>
    <definedName name="HSDV11_1">'System Data'!$K$33</definedName>
    <definedName name="HSDV11_10" localSheetId="14">'[1]System Data'!$K$42</definedName>
    <definedName name="HSDV11_10">'System Data'!$K$42</definedName>
    <definedName name="HSDV11_11" localSheetId="14">'[1]System Data'!$K$43</definedName>
    <definedName name="HSDV11_11">'System Data'!$K$43</definedName>
    <definedName name="HSDV11_12" localSheetId="14">'[1]System Data'!$K$44</definedName>
    <definedName name="HSDV11_12">'System Data'!$K$44</definedName>
    <definedName name="HSDV11_13" localSheetId="14">'[1]System Data'!$K$45</definedName>
    <definedName name="HSDV11_13">'System Data'!$K$45</definedName>
    <definedName name="HSDV11_14" localSheetId="2">'System Data'!#REF!</definedName>
    <definedName name="HSDV11_14" localSheetId="5">'System Data'!#REF!</definedName>
    <definedName name="HSDV11_14" localSheetId="6">'System Data'!#REF!</definedName>
    <definedName name="HSDV11_14" localSheetId="8">'System Data'!#REF!</definedName>
    <definedName name="HSDV11_14" localSheetId="0">'System Data'!#REF!</definedName>
    <definedName name="HSDV11_14" localSheetId="14">'[1]System Data'!#REF!</definedName>
    <definedName name="HSDV11_14" localSheetId="7">'System Data'!#REF!</definedName>
    <definedName name="HSDV11_14" localSheetId="10">'System Data'!#REF!</definedName>
    <definedName name="HSDV11_14">'System Data'!#REF!</definedName>
    <definedName name="HSDV11_16" localSheetId="14">'[1]System Data'!$K$46</definedName>
    <definedName name="HSDV11_16">'System Data'!$K$46</definedName>
    <definedName name="HSDV11_17" localSheetId="14">'[1]System Data'!$K$47</definedName>
    <definedName name="HSDV11_17">'System Data'!$K$47</definedName>
    <definedName name="HSDV11_18" localSheetId="14">'[1]System Data'!$K$48</definedName>
    <definedName name="HSDV11_18">'System Data'!$K$48</definedName>
    <definedName name="HSDV11_19" localSheetId="14">'[1]System Data'!$K$49</definedName>
    <definedName name="HSDV11_19">'System Data'!$K$49</definedName>
    <definedName name="HSDV11_2" localSheetId="14">'[1]System Data'!$K$34</definedName>
    <definedName name="HSDV11_2">'System Data'!$K$34</definedName>
    <definedName name="HSDV11_20" localSheetId="14">'[1]System Data'!$K$50</definedName>
    <definedName name="HSDV11_20">'System Data'!$K$50</definedName>
    <definedName name="HSDV11_21" localSheetId="14">'[1]System Data'!$K$51</definedName>
    <definedName name="HSDV11_21">'System Data'!$K$51</definedName>
    <definedName name="HSDV11_22" localSheetId="14">'[1]System Data'!$K$52</definedName>
    <definedName name="HSDV11_22">'System Data'!$K$52</definedName>
    <definedName name="HSDV11_23" localSheetId="14">'[1]System Data'!$K$53</definedName>
    <definedName name="HSDV11_23">'System Data'!$K$53</definedName>
    <definedName name="HSDV11_24" localSheetId="14">'[1]System Data'!$K$54</definedName>
    <definedName name="HSDV11_24">'System Data'!$K$54</definedName>
    <definedName name="HSDV11_25" localSheetId="14">'[1]System Data'!$K$55</definedName>
    <definedName name="HSDV11_25">'System Data'!$K$55</definedName>
    <definedName name="HSDV11_26" localSheetId="14">'[1]System Data'!$K$56</definedName>
    <definedName name="HSDV11_26">'System Data'!$K$56</definedName>
    <definedName name="HSDV11_27" localSheetId="14">'[1]System Data'!$K$57</definedName>
    <definedName name="HSDV11_27">'System Data'!$K$57</definedName>
    <definedName name="HSDV11_28" localSheetId="14">'[1]System Data'!$K$58</definedName>
    <definedName name="HSDV11_28">'System Data'!$K$58</definedName>
    <definedName name="HSDV11_29" localSheetId="14">'[1]System Data'!$K$59</definedName>
    <definedName name="HSDV11_29">'System Data'!$K$59</definedName>
    <definedName name="HSDV11_3" localSheetId="14">'[1]System Data'!$K$35</definedName>
    <definedName name="HSDV11_3">'System Data'!$K$35</definedName>
    <definedName name="HSDV11_30" localSheetId="14">'[1]System Data'!$K$60</definedName>
    <definedName name="HSDV11_30">'System Data'!$K$60</definedName>
    <definedName name="HSDV11_31" localSheetId="14">'[1]System Data'!$K$61</definedName>
    <definedName name="HSDV11_31">'System Data'!$K$61</definedName>
    <definedName name="HSDV11_32" localSheetId="14">'[1]System Data'!$K$62</definedName>
    <definedName name="HSDV11_32">'System Data'!$K$62</definedName>
    <definedName name="HSDV11_33" localSheetId="14">'[1]System Data'!$K$63</definedName>
    <definedName name="HSDV11_33">'System Data'!$K$63</definedName>
    <definedName name="HSDV11_34" localSheetId="14">'[1]System Data'!$K$64</definedName>
    <definedName name="HSDV11_34">'System Data'!$K$64</definedName>
    <definedName name="HSDV11_35" localSheetId="14">'[1]System Data'!$K$65</definedName>
    <definedName name="HSDV11_35">'System Data'!$K$65</definedName>
    <definedName name="HSDV11_36" localSheetId="14">'[1]System Data'!$K$66</definedName>
    <definedName name="HSDV11_36">'System Data'!$K$66</definedName>
    <definedName name="HSDV11_37" localSheetId="14">'[1]System Data'!$K$67</definedName>
    <definedName name="HSDV11_37">'System Data'!$K$67</definedName>
    <definedName name="HSDV11_38" localSheetId="14">'[1]System Data'!$K$68</definedName>
    <definedName name="HSDV11_38">'System Data'!$K$68</definedName>
    <definedName name="HSDV11_39" localSheetId="14">'[1]System Data'!$K$69</definedName>
    <definedName name="HSDV11_39">'System Data'!$K$69</definedName>
    <definedName name="HSDV11_4" localSheetId="14">'[1]System Data'!$K$36</definedName>
    <definedName name="HSDV11_4">'System Data'!$K$36</definedName>
    <definedName name="HSDV11_40" localSheetId="14">'[1]System Data'!$K$70</definedName>
    <definedName name="HSDV11_40">'System Data'!$K$70</definedName>
    <definedName name="HSDV11_5" localSheetId="14">'[1]System Data'!$K$37</definedName>
    <definedName name="HSDV11_5">'System Data'!$K$37</definedName>
    <definedName name="HSDV11_6" localSheetId="14">'[1]System Data'!$K$38</definedName>
    <definedName name="HSDV11_6">'System Data'!$K$38</definedName>
    <definedName name="HSDV11_7" localSheetId="14">'[1]System Data'!$K$39</definedName>
    <definedName name="HSDV11_7">'System Data'!$K$39</definedName>
    <definedName name="HSDV11_8" localSheetId="14">'[1]System Data'!$K$40</definedName>
    <definedName name="HSDV11_8">'System Data'!$K$40</definedName>
    <definedName name="HSDV11_9" localSheetId="14">'[1]System Data'!$K$41</definedName>
    <definedName name="HSDV11_9">'System Data'!$K$41</definedName>
    <definedName name="HSDV12" localSheetId="14">'[1]System Data'!$A$34</definedName>
    <definedName name="HSDV12">'System Data'!$A$34</definedName>
    <definedName name="HSDV13" localSheetId="14">'[1]System Data'!$A$35</definedName>
    <definedName name="HSDV13">'System Data'!$A$35</definedName>
    <definedName name="HSDV13_1" localSheetId="14">'[1]System Data'!$I$35</definedName>
    <definedName name="HSDV13_1">'System Data'!$I$35</definedName>
    <definedName name="HSDV13_10" localSheetId="14">'[1]System Data'!$I$44</definedName>
    <definedName name="HSDV13_10">'System Data'!$I$44</definedName>
    <definedName name="HSDV13_11" localSheetId="14">'[1]System Data'!$I$45</definedName>
    <definedName name="HSDV13_11">'System Data'!$I$45</definedName>
    <definedName name="HSDV13_12" localSheetId="14">'[1]System Data'!$I$46</definedName>
    <definedName name="HSDV13_12">'System Data'!$I$46</definedName>
    <definedName name="HSDV13_13" localSheetId="14">'[1]System Data'!$I$47</definedName>
    <definedName name="HSDV13_13">'System Data'!$I$47</definedName>
    <definedName name="HSDV13_16" localSheetId="14">'[1]System Data'!$I$48</definedName>
    <definedName name="HSDV13_16">'System Data'!$I$48</definedName>
    <definedName name="HSDV13_17" localSheetId="14">'[1]System Data'!$I$49</definedName>
    <definedName name="HSDV13_17">'System Data'!$I$49</definedName>
    <definedName name="HSDV13_18" localSheetId="14">'[1]System Data'!$I$50</definedName>
    <definedName name="HSDV13_18">'System Data'!$I$50</definedName>
    <definedName name="HSDV13_19" localSheetId="14">'[1]System Data'!$I$51</definedName>
    <definedName name="HSDV13_19">'System Data'!$I$51</definedName>
    <definedName name="HSDV13_2" localSheetId="14">'[1]System Data'!$I$36</definedName>
    <definedName name="HSDV13_2">'System Data'!$I$36</definedName>
    <definedName name="HSDV13_20" localSheetId="14">'[1]System Data'!$I$52</definedName>
    <definedName name="HSDV13_20">'System Data'!$I$52</definedName>
    <definedName name="HSDV13_21" localSheetId="14">'[1]System Data'!$I$53</definedName>
    <definedName name="HSDV13_21">'System Data'!$I$53</definedName>
    <definedName name="HSDV13_22" localSheetId="14">'[1]System Data'!$I$54</definedName>
    <definedName name="HSDV13_22">'System Data'!$I$54</definedName>
    <definedName name="HSDV13_23" localSheetId="14">'[1]System Data'!$I$55</definedName>
    <definedName name="HSDV13_23">'System Data'!$I$55</definedName>
    <definedName name="HSDV13_24" localSheetId="14">'[1]System Data'!$I$56</definedName>
    <definedName name="HSDV13_24">'System Data'!$I$56</definedName>
    <definedName name="HSDV13_25" localSheetId="14">'[1]System Data'!$I$57</definedName>
    <definedName name="HSDV13_25">'System Data'!$I$57</definedName>
    <definedName name="HSDV13_26" localSheetId="14">'[1]System Data'!$I$58</definedName>
    <definedName name="HSDV13_26">'System Data'!$I$58</definedName>
    <definedName name="HSDV13_27" localSheetId="14">'[1]System Data'!$I$59</definedName>
    <definedName name="HSDV13_27">'System Data'!$I$59</definedName>
    <definedName name="HSDV13_28" localSheetId="14">'[1]System Data'!$I$60</definedName>
    <definedName name="HSDV13_28">'System Data'!$I$60</definedName>
    <definedName name="HSDV13_29" localSheetId="14">'[1]System Data'!$I$61</definedName>
    <definedName name="HSDV13_29">'System Data'!$I$61</definedName>
    <definedName name="HSDV13_3" localSheetId="14">'[1]System Data'!$I$37</definedName>
    <definedName name="HSDV13_3">'System Data'!$I$37</definedName>
    <definedName name="HSDV13_30" localSheetId="14">'[1]System Data'!$I$62</definedName>
    <definedName name="HSDV13_30">'System Data'!$I$62</definedName>
    <definedName name="HSDV13_31" localSheetId="14">'[1]System Data'!$I$63</definedName>
    <definedName name="HSDV13_31">'System Data'!$I$63</definedName>
    <definedName name="HSDV13_32" localSheetId="14">'[1]System Data'!$I$64</definedName>
    <definedName name="HSDV13_32">'System Data'!$I$64</definedName>
    <definedName name="HSDV13_33" localSheetId="14">'[1]System Data'!$I$65</definedName>
    <definedName name="HSDV13_33">'System Data'!$I$65</definedName>
    <definedName name="HSDV13_34" localSheetId="14">'[1]System Data'!$I$66</definedName>
    <definedName name="HSDV13_34">'System Data'!$I$66</definedName>
    <definedName name="HSDV13_35" localSheetId="14">'[1]System Data'!$I$67</definedName>
    <definedName name="HSDV13_35">'System Data'!$I$67</definedName>
    <definedName name="HSDV13_36" localSheetId="14">'[1]System Data'!$I$68</definedName>
    <definedName name="HSDV13_36">'System Data'!$I$68</definedName>
    <definedName name="HSDV13_37" localSheetId="14">'[1]System Data'!$I$69</definedName>
    <definedName name="HSDV13_37">'System Data'!$I$69</definedName>
    <definedName name="HSDV13_38" localSheetId="14">'[1]System Data'!$I$70</definedName>
    <definedName name="HSDV13_38">'System Data'!$I$70</definedName>
    <definedName name="HSDV13_39" localSheetId="14">'[1]System Data'!$I$71</definedName>
    <definedName name="HSDV13_39">'System Data'!$I$71</definedName>
    <definedName name="HSDV13_4" localSheetId="14">'[1]System Data'!$I$38</definedName>
    <definedName name="HSDV13_4">'System Data'!$I$38</definedName>
    <definedName name="HSDV13_40" localSheetId="14">'[1]System Data'!$I$72</definedName>
    <definedName name="HSDV13_40">'System Data'!$I$72</definedName>
    <definedName name="HSDV13_5" localSheetId="14">'[1]System Data'!$I$39</definedName>
    <definedName name="HSDV13_5">'System Data'!$I$39</definedName>
    <definedName name="HSDV13_6" localSheetId="14">'[1]System Data'!$I$40</definedName>
    <definedName name="HSDV13_6">'System Data'!$I$40</definedName>
    <definedName name="HSDV13_7" localSheetId="14">'[1]System Data'!$I$41</definedName>
    <definedName name="HSDV13_7">'System Data'!$I$41</definedName>
    <definedName name="HSDV13_8" localSheetId="14">'[1]System Data'!$I$42</definedName>
    <definedName name="HSDV13_8">'System Data'!$I$42</definedName>
    <definedName name="HSDV13_9" localSheetId="14">'[1]System Data'!$I$43</definedName>
    <definedName name="HSDV13_9">'System Data'!$I$43</definedName>
    <definedName name="HSDV14" localSheetId="14">'[1]System Data'!$A$36</definedName>
    <definedName name="HSDV14">'System Data'!$A$36</definedName>
    <definedName name="HSDV14_1" localSheetId="14">'[1]System Data'!$G$36</definedName>
    <definedName name="HSDV14_1">'System Data'!$G$36</definedName>
    <definedName name="HSDV14_10" localSheetId="14">'[1]System Data'!$G$45</definedName>
    <definedName name="HSDV14_10">'System Data'!$G$45</definedName>
    <definedName name="HSDV14_11" localSheetId="14">'[1]System Data'!$G$46</definedName>
    <definedName name="HSDV14_11">'System Data'!$G$46</definedName>
    <definedName name="HSDV14_12" localSheetId="14">'[1]System Data'!$G$47</definedName>
    <definedName name="HSDV14_12">'System Data'!$G$47</definedName>
    <definedName name="HSDV14_13" localSheetId="14">'[1]System Data'!$G$48</definedName>
    <definedName name="HSDV14_13">'System Data'!$G$48</definedName>
    <definedName name="HSDV14_16" localSheetId="14">'[1]System Data'!$G$49</definedName>
    <definedName name="HSDV14_16">'System Data'!$G$49</definedName>
    <definedName name="HSDV14_17" localSheetId="14">'[1]System Data'!$G$50</definedName>
    <definedName name="HSDV14_17">'System Data'!$G$50</definedName>
    <definedName name="HSDV14_18" localSheetId="14">'[1]System Data'!$G$51</definedName>
    <definedName name="HSDV14_18">'System Data'!$G$51</definedName>
    <definedName name="HSDV14_19" localSheetId="14">'[1]System Data'!$G$52</definedName>
    <definedName name="HSDV14_19">'System Data'!$G$52</definedName>
    <definedName name="HSDV14_2" localSheetId="14">'[1]System Data'!$G$37</definedName>
    <definedName name="HSDV14_2">'System Data'!$G$37</definedName>
    <definedName name="HSDV14_20" localSheetId="14">'[1]System Data'!$G$53</definedName>
    <definedName name="HSDV14_20">'System Data'!$G$53</definedName>
    <definedName name="HSDV14_21" localSheetId="14">'[1]System Data'!$G$54</definedName>
    <definedName name="HSDV14_21">'System Data'!$G$54</definedName>
    <definedName name="HSDV14_22" localSheetId="14">'[1]System Data'!$G$55</definedName>
    <definedName name="HSDV14_22">'System Data'!$G$55</definedName>
    <definedName name="HSDV14_23" localSheetId="14">'[1]System Data'!$G$56</definedName>
    <definedName name="HSDV14_23">'System Data'!$G$56</definedName>
    <definedName name="HSDV14_24" localSheetId="14">'[1]System Data'!$G$57</definedName>
    <definedName name="HSDV14_24">'System Data'!$G$57</definedName>
    <definedName name="HSDV14_25" localSheetId="14">'[1]System Data'!$G$58</definedName>
    <definedName name="HSDV14_25">'System Data'!$G$58</definedName>
    <definedName name="HSDV14_26" localSheetId="14">'[1]System Data'!$G$59</definedName>
    <definedName name="HSDV14_26">'System Data'!$G$59</definedName>
    <definedName name="HSDV14_27" localSheetId="14">'[1]System Data'!$G$60</definedName>
    <definedName name="HSDV14_27">'System Data'!$G$60</definedName>
    <definedName name="HSDV14_28" localSheetId="14">'[1]System Data'!$G$61</definedName>
    <definedName name="HSDV14_28">'System Data'!$G$61</definedName>
    <definedName name="HSDV14_29" localSheetId="14">'[1]System Data'!$G$62</definedName>
    <definedName name="HSDV14_29">'System Data'!$G$62</definedName>
    <definedName name="HSDV14_3" localSheetId="14">'[1]System Data'!$G$38</definedName>
    <definedName name="HSDV14_3">'System Data'!$G$38</definedName>
    <definedName name="HSDV14_30" localSheetId="14">'[1]System Data'!$G$63</definedName>
    <definedName name="HSDV14_30">'System Data'!$G$63</definedName>
    <definedName name="HSDV14_31" localSheetId="14">'[1]System Data'!$G$64</definedName>
    <definedName name="HSDV14_31">'System Data'!$G$64</definedName>
    <definedName name="HSDV14_32" localSheetId="14">'[1]System Data'!$G$65</definedName>
    <definedName name="HSDV14_32">'System Data'!$G$65</definedName>
    <definedName name="HSDV14_33" localSheetId="14">'[1]System Data'!$G$66</definedName>
    <definedName name="HSDV14_33">'System Data'!$G$66</definedName>
    <definedName name="HSDV14_34" localSheetId="14">'[1]System Data'!$G$67</definedName>
    <definedName name="HSDV14_34">'System Data'!$G$67</definedName>
    <definedName name="HSDV14_35" localSheetId="14">'[1]System Data'!$G$68</definedName>
    <definedName name="HSDV14_35">'System Data'!$G$68</definedName>
    <definedName name="HSDV14_36" localSheetId="14">'[1]System Data'!$G$69</definedName>
    <definedName name="HSDV14_36">'System Data'!$G$69</definedName>
    <definedName name="HSDV14_37" localSheetId="14">'[1]System Data'!$G$70</definedName>
    <definedName name="HSDV14_37">'System Data'!$G$70</definedName>
    <definedName name="HSDV14_38" localSheetId="14">'[1]System Data'!$G$71</definedName>
    <definedName name="HSDV14_38">'System Data'!$G$71</definedName>
    <definedName name="HSDV14_39" localSheetId="14">'[1]System Data'!$G$72</definedName>
    <definedName name="HSDV14_39">'System Data'!$G$72</definedName>
    <definedName name="HSDV14_4" localSheetId="14">'[1]System Data'!$G$39</definedName>
    <definedName name="HSDV14_4">'System Data'!$G$39</definedName>
    <definedName name="HSDV14_40" localSheetId="14">'[1]System Data'!$G$73</definedName>
    <definedName name="HSDV14_40">'System Data'!$G$73</definedName>
    <definedName name="HSDV14_5" localSheetId="14">'[1]System Data'!$G$40</definedName>
    <definedName name="HSDV14_5">'System Data'!$G$40</definedName>
    <definedName name="HSDV14_6" localSheetId="14">'[1]System Data'!$G$41</definedName>
    <definedName name="HSDV14_6">'System Data'!$G$41</definedName>
    <definedName name="HSDV14_7" localSheetId="14">'[1]System Data'!$G$42</definedName>
    <definedName name="HSDV14_7">'System Data'!$G$42</definedName>
    <definedName name="HSDV14_8" localSheetId="14">'[1]System Data'!$G$43</definedName>
    <definedName name="HSDV14_8">'System Data'!$G$43</definedName>
    <definedName name="HSDV14_9" localSheetId="14">'[1]System Data'!$G$44</definedName>
    <definedName name="HSDV14_9">'System Data'!$G$44</definedName>
    <definedName name="HSDV15" localSheetId="14">'[1]System Data'!$A$37</definedName>
    <definedName name="HSDV15">'System Data'!$A$37</definedName>
    <definedName name="HSDV15_1" localSheetId="14">'[1]System Data'!$E$37</definedName>
    <definedName name="HSDV15_1">'System Data'!$E$37</definedName>
    <definedName name="HSDV15_10" localSheetId="14">'[1]System Data'!$E$46</definedName>
    <definedName name="HSDV15_10">'System Data'!$E$46</definedName>
    <definedName name="HSDV15_11" localSheetId="14">'[1]System Data'!$E$47</definedName>
    <definedName name="HSDV15_11">'System Data'!$E$47</definedName>
    <definedName name="HSDV15_12" localSheetId="14">'[1]System Data'!$E$48</definedName>
    <definedName name="HSDV15_12">'System Data'!$E$48</definedName>
    <definedName name="HSDV15_13" localSheetId="14">'[1]System Data'!$E$49</definedName>
    <definedName name="HSDV15_13">'System Data'!$E$49</definedName>
    <definedName name="HSDV15_14" localSheetId="2">'System Data'!#REF!</definedName>
    <definedName name="HSDV15_14" localSheetId="5">'System Data'!#REF!</definedName>
    <definedName name="HSDV15_14" localSheetId="6">'System Data'!#REF!</definedName>
    <definedName name="HSDV15_14" localSheetId="8">'System Data'!#REF!</definedName>
    <definedName name="HSDV15_14" localSheetId="0">'System Data'!#REF!</definedName>
    <definedName name="HSDV15_14" localSheetId="14">'[1]System Data'!#REF!</definedName>
    <definedName name="HSDV15_14" localSheetId="7">'System Data'!#REF!</definedName>
    <definedName name="HSDV15_14" localSheetId="10">'System Data'!#REF!</definedName>
    <definedName name="HSDV15_14">'System Data'!#REF!</definedName>
    <definedName name="HSDV15_16" localSheetId="14">'[1]System Data'!$E$50</definedName>
    <definedName name="HSDV15_16">'System Data'!$E$50</definedName>
    <definedName name="HSDV15_17" localSheetId="14">'[1]System Data'!$E$51</definedName>
    <definedName name="HSDV15_17">'System Data'!$E$51</definedName>
    <definedName name="HSDV15_18" localSheetId="14">'[1]System Data'!$E$52</definedName>
    <definedName name="HSDV15_18">'System Data'!$E$52</definedName>
    <definedName name="HSDV15_19" localSheetId="14">'[1]System Data'!$E$53</definedName>
    <definedName name="HSDV15_19">'System Data'!$E$53</definedName>
    <definedName name="HSDV15_2" localSheetId="14">'[1]System Data'!$E$38</definedName>
    <definedName name="HSDV15_2">'System Data'!$E$38</definedName>
    <definedName name="HSDV15_20" localSheetId="14">'[1]System Data'!$E$54</definedName>
    <definedName name="HSDV15_20">'System Data'!$E$54</definedName>
    <definedName name="HSDV15_21" localSheetId="14">'[1]System Data'!$E$55</definedName>
    <definedName name="HSDV15_21">'System Data'!$E$55</definedName>
    <definedName name="HSDV15_22" localSheetId="14">'[1]System Data'!$E$56</definedName>
    <definedName name="HSDV15_22">'System Data'!$E$56</definedName>
    <definedName name="HSDV15_23" localSheetId="14">'[1]System Data'!$E$57</definedName>
    <definedName name="HSDV15_23">'System Data'!$E$57</definedName>
    <definedName name="HSDV15_24" localSheetId="14">'[1]System Data'!$E$58</definedName>
    <definedName name="HSDV15_24">'System Data'!$E$58</definedName>
    <definedName name="HSDV15_25" localSheetId="14">'[1]System Data'!$E$59</definedName>
    <definedName name="HSDV15_25">'System Data'!$E$59</definedName>
    <definedName name="HSDV15_26" localSheetId="14">'[1]System Data'!$E$60</definedName>
    <definedName name="HSDV15_26">'System Data'!$E$60</definedName>
    <definedName name="HSDV15_27" localSheetId="14">'[1]System Data'!$E$61</definedName>
    <definedName name="HSDV15_27">'System Data'!$E$61</definedName>
    <definedName name="HSDV15_28" localSheetId="14">'[1]System Data'!$E$62</definedName>
    <definedName name="HSDV15_28">'System Data'!$E$62</definedName>
    <definedName name="HSDV15_29" localSheetId="14">'[1]System Data'!$E$63</definedName>
    <definedName name="HSDV15_29">'System Data'!$E$63</definedName>
    <definedName name="HSDV15_3" localSheetId="14">'[1]System Data'!$E$39</definedName>
    <definedName name="HSDV15_3">'System Data'!$E$39</definedName>
    <definedName name="HSDV15_30" localSheetId="14">'[1]System Data'!$E$64</definedName>
    <definedName name="HSDV15_30">'System Data'!$E$64</definedName>
    <definedName name="HSDV15_31" localSheetId="14">'[1]System Data'!$E$65</definedName>
    <definedName name="HSDV15_31">'System Data'!$E$65</definedName>
    <definedName name="HSDV15_32" localSheetId="14">'[1]System Data'!$E$66</definedName>
    <definedName name="HSDV15_32">'System Data'!$E$66</definedName>
    <definedName name="HSDV15_33" localSheetId="14">'[1]System Data'!$E$67</definedName>
    <definedName name="HSDV15_33">'System Data'!$E$67</definedName>
    <definedName name="HSDV15_34" localSheetId="14">'[1]System Data'!$E$68</definedName>
    <definedName name="HSDV15_34">'System Data'!$E$68</definedName>
    <definedName name="HSDV15_35" localSheetId="14">'[1]System Data'!$E$69</definedName>
    <definedName name="HSDV15_35">'System Data'!$E$69</definedName>
    <definedName name="HSDV15_36" localSheetId="14">'[1]System Data'!$E$70</definedName>
    <definedName name="HSDV15_36">'System Data'!$E$70</definedName>
    <definedName name="HSDV15_37" localSheetId="14">'[1]System Data'!$E$71</definedName>
    <definedName name="HSDV15_37">'System Data'!$E$71</definedName>
    <definedName name="HSDV15_38" localSheetId="14">'[1]System Data'!$E$72</definedName>
    <definedName name="HSDV15_38">'System Data'!$E$72</definedName>
    <definedName name="HSDV15_39" localSheetId="14">'[1]System Data'!$E$73</definedName>
    <definedName name="HSDV15_39">'System Data'!$E$73</definedName>
    <definedName name="HSDV15_4" localSheetId="14">'[1]System Data'!$E$40</definedName>
    <definedName name="HSDV15_4">'System Data'!$E$40</definedName>
    <definedName name="HSDV15_40" localSheetId="14">'[1]System Data'!$E$74</definedName>
    <definedName name="HSDV15_40">'System Data'!$E$74</definedName>
    <definedName name="HSDV15_5" localSheetId="14">'[1]System Data'!$E$41</definedName>
    <definedName name="HSDV15_5">'System Data'!$E$41</definedName>
    <definedName name="HSDV15_6" localSheetId="14">'[1]System Data'!$E$42</definedName>
    <definedName name="HSDV15_6">'System Data'!$E$42</definedName>
    <definedName name="HSDV15_7" localSheetId="14">'[1]System Data'!$E$43</definedName>
    <definedName name="HSDV15_7">'System Data'!$E$43</definedName>
    <definedName name="HSDV15_8" localSheetId="14">'[1]System Data'!$E$44</definedName>
    <definedName name="HSDV15_8">'System Data'!$E$44</definedName>
    <definedName name="HSDV15_9" localSheetId="14">'[1]System Data'!$E$45</definedName>
    <definedName name="HSDV15_9">'System Data'!$E$45</definedName>
    <definedName name="HSDV16" localSheetId="14">'[1]System Data'!$A$38</definedName>
    <definedName name="HSDV16">'System Data'!$A$38</definedName>
    <definedName name="HSDV16_1" localSheetId="14">'[1]System Data'!$C$38</definedName>
    <definedName name="HSDV16_1">'System Data'!$C$38</definedName>
    <definedName name="HSDV16_10" localSheetId="14">'[1]System Data'!$C$47</definedName>
    <definedName name="HSDV16_10">'System Data'!$C$47</definedName>
    <definedName name="HSDV16_11" localSheetId="14">'[1]System Data'!$C$48</definedName>
    <definedName name="HSDV16_11">'System Data'!$C$48</definedName>
    <definedName name="HSDV16_12" localSheetId="14">'[1]System Data'!$C$49</definedName>
    <definedName name="HSDV16_12">'System Data'!$C$49</definedName>
    <definedName name="HSDV16_13" localSheetId="14">'[1]System Data'!$C$50</definedName>
    <definedName name="HSDV16_13">'System Data'!$C$50</definedName>
    <definedName name="HSDV16_14" localSheetId="2">'System Data'!#REF!</definedName>
    <definedName name="HSDV16_14" localSheetId="5">'System Data'!#REF!</definedName>
    <definedName name="HSDV16_14" localSheetId="6">'System Data'!#REF!</definedName>
    <definedName name="HSDV16_14" localSheetId="8">'System Data'!#REF!</definedName>
    <definedName name="HSDV16_14" localSheetId="0">'System Data'!#REF!</definedName>
    <definedName name="HSDV16_14" localSheetId="14">'[1]System Data'!#REF!</definedName>
    <definedName name="HSDV16_14" localSheetId="7">'System Data'!#REF!</definedName>
    <definedName name="HSDV16_14" localSheetId="10">'System Data'!#REF!</definedName>
    <definedName name="HSDV16_14">'System Data'!#REF!</definedName>
    <definedName name="HSDV16_16" localSheetId="14">'[1]System Data'!$C$51</definedName>
    <definedName name="HSDV16_16">'System Data'!$C$51</definedName>
    <definedName name="HSDV16_17" localSheetId="14">'[1]System Data'!$C$52</definedName>
    <definedName name="HSDV16_17">'System Data'!$C$52</definedName>
    <definedName name="HSDV16_18" localSheetId="14">'[1]System Data'!$C$53</definedName>
    <definedName name="HSDV16_18">'System Data'!$C$53</definedName>
    <definedName name="HSDV16_19" localSheetId="14">'[1]System Data'!$C$54</definedName>
    <definedName name="HSDV16_19">'System Data'!$C$54</definedName>
    <definedName name="HSDV16_2" localSheetId="14">'[1]System Data'!$C$39</definedName>
    <definedName name="HSDV16_2">'System Data'!$C$39</definedName>
    <definedName name="HSDV16_20" localSheetId="14">'[1]System Data'!$C$55</definedName>
    <definedName name="HSDV16_20">'System Data'!$C$55</definedName>
    <definedName name="HSDV16_21" localSheetId="14">'[1]System Data'!$C$56</definedName>
    <definedName name="HSDV16_21">'System Data'!$C$56</definedName>
    <definedName name="HSDV16_22" localSheetId="14">'[1]System Data'!$C$57</definedName>
    <definedName name="HSDV16_22">'System Data'!$C$57</definedName>
    <definedName name="HSDV16_23" localSheetId="14">'[1]System Data'!$C$58</definedName>
    <definedName name="HSDV16_23">'System Data'!$C$58</definedName>
    <definedName name="HSDV16_24" localSheetId="14">'[1]System Data'!$C$59</definedName>
    <definedName name="HSDV16_24">'System Data'!$C$59</definedName>
    <definedName name="HSDV16_25" localSheetId="14">'[1]System Data'!$C$60</definedName>
    <definedName name="HSDV16_25">'System Data'!$C$60</definedName>
    <definedName name="HSDV16_26" localSheetId="14">'[1]System Data'!$C$61</definedName>
    <definedName name="HSDV16_26">'System Data'!$C$61</definedName>
    <definedName name="HSDV16_27" localSheetId="14">'[1]System Data'!$C$62</definedName>
    <definedName name="HSDV16_27">'System Data'!$C$62</definedName>
    <definedName name="HSDV16_28" localSheetId="14">'[1]System Data'!$C$63</definedName>
    <definedName name="HSDV16_28">'System Data'!$C$63</definedName>
    <definedName name="HSDV16_29" localSheetId="14">'[1]System Data'!$C$64</definedName>
    <definedName name="HSDV16_29">'System Data'!$C$64</definedName>
    <definedName name="HSDV16_3" localSheetId="14">'[1]System Data'!$C$40</definedName>
    <definedName name="HSDV16_3">'System Data'!$C$40</definedName>
    <definedName name="HSDV16_30" localSheetId="14">'[1]System Data'!$C$65</definedName>
    <definedName name="HSDV16_30">'System Data'!$C$65</definedName>
    <definedName name="HSDV16_31" localSheetId="14">'[1]System Data'!$C$66</definedName>
    <definedName name="HSDV16_31">'System Data'!$C$66</definedName>
    <definedName name="HSDV16_32" localSheetId="14">'[1]System Data'!$C$67</definedName>
    <definedName name="HSDV16_32">'System Data'!$C$67</definedName>
    <definedName name="HSDV16_33" localSheetId="14">'[1]System Data'!$C$68</definedName>
    <definedName name="HSDV16_33">'System Data'!$C$68</definedName>
    <definedName name="HSDV16_34" localSheetId="14">'[1]System Data'!$C$69</definedName>
    <definedName name="HSDV16_34">'System Data'!$C$69</definedName>
    <definedName name="HSDV16_35" localSheetId="14">'[1]System Data'!$C$70</definedName>
    <definedName name="HSDV16_35">'System Data'!$C$70</definedName>
    <definedName name="HSDV16_36" localSheetId="14">'[1]System Data'!$C$71</definedName>
    <definedName name="HSDV16_36">'System Data'!$C$71</definedName>
    <definedName name="HSDV16_37" localSheetId="14">'[1]System Data'!$C$72</definedName>
    <definedName name="HSDV16_37">'System Data'!$C$72</definedName>
    <definedName name="HSDV16_38" localSheetId="14">'[1]System Data'!$C$73</definedName>
    <definedName name="HSDV16_38">'System Data'!$C$73</definedName>
    <definedName name="HSDV16_39" localSheetId="14">'[1]System Data'!$C$74</definedName>
    <definedName name="HSDV16_39">'System Data'!$C$74</definedName>
    <definedName name="HSDV16_4" localSheetId="14">'[1]System Data'!$C$41</definedName>
    <definedName name="HSDV16_4">'System Data'!$C$41</definedName>
    <definedName name="HSDV16_40" localSheetId="14">'[1]System Data'!$C$75</definedName>
    <definedName name="HSDV16_40">'System Data'!$C$75</definedName>
    <definedName name="HSDV16_5" localSheetId="14">'[1]System Data'!$C$42</definedName>
    <definedName name="HSDV16_5">'System Data'!$C$42</definedName>
    <definedName name="HSDV16_6" localSheetId="14">'[1]System Data'!$C$43</definedName>
    <definedName name="HSDV16_6">'System Data'!$C$43</definedName>
    <definedName name="HSDV16_7" localSheetId="14">'[1]System Data'!$C$44</definedName>
    <definedName name="HSDV16_7">'System Data'!$C$44</definedName>
    <definedName name="HSDV16_8" localSheetId="14">'[1]System Data'!$C$45</definedName>
    <definedName name="HSDV16_8">'System Data'!$C$45</definedName>
    <definedName name="HSDV16_9" localSheetId="14">'[1]System Data'!$C$46</definedName>
    <definedName name="HSDV16_9">'System Data'!$C$46</definedName>
    <definedName name="HSDV17" localSheetId="14">'[1]System Data'!$A$76</definedName>
    <definedName name="HSDV17">'System Data'!$A$76</definedName>
    <definedName name="HSDV18" localSheetId="14">'[1]System Data'!$A$77</definedName>
    <definedName name="HSDV18">'System Data'!$A$77</definedName>
    <definedName name="HSDV19" localSheetId="14">'[1]System Data'!$A$78</definedName>
    <definedName name="HSDV19">'System Data'!$A$78</definedName>
    <definedName name="HSDV20" localSheetId="14">'[1]System Data'!$A$79</definedName>
    <definedName name="HSDV20">'System Data'!$A$79</definedName>
    <definedName name="HSDV21" localSheetId="14">'[1]System Data'!$A$80</definedName>
    <definedName name="HSDV21">'System Data'!$A$80</definedName>
    <definedName name="HSDV21_1" localSheetId="14">'[1]System Data'!$I$77</definedName>
    <definedName name="HSDV21_1">'System Data'!$I$77</definedName>
    <definedName name="HSDV21_2" localSheetId="14">'[1]System Data'!$I$78</definedName>
    <definedName name="HSDV21_2">'System Data'!$I$78</definedName>
    <definedName name="HSDV21_3" localSheetId="14">'[1]System Data'!$I$79</definedName>
    <definedName name="HSDV21_3">'System Data'!$I$79</definedName>
    <definedName name="HSDV21_4" localSheetId="14">'[1]System Data'!$I$80</definedName>
    <definedName name="HSDV21_4">'System Data'!$I$80</definedName>
    <definedName name="HSDV22" localSheetId="14">'[1]System Data'!$A$81</definedName>
    <definedName name="HSDV22">'System Data'!$A$81</definedName>
    <definedName name="HSDV22_1" localSheetId="14">'[1]System Data'!$K$78</definedName>
    <definedName name="HSDV22_1">'System Data'!$K$78</definedName>
    <definedName name="HSDV22_2" localSheetId="14">'[1]System Data'!$K$79</definedName>
    <definedName name="HSDV22_2">'System Data'!$K$79</definedName>
    <definedName name="HSDV22_3" localSheetId="14">'[1]System Data'!$K$80</definedName>
    <definedName name="HSDV22_3">'System Data'!$K$80</definedName>
    <definedName name="HSDV22_4" localSheetId="14">'[1]System Data'!$K$81</definedName>
    <definedName name="HSDV22_4">'System Data'!$K$81</definedName>
    <definedName name="HSDV23" localSheetId="14">'[1]System Data'!$A$82</definedName>
    <definedName name="HSDV23">'System Data'!$A$82</definedName>
    <definedName name="HSDV23_1" localSheetId="14">'[1]System Data'!$M$79</definedName>
    <definedName name="HSDV23_1">'System Data'!$M$79</definedName>
    <definedName name="HSDV23_2" localSheetId="14">'[1]System Data'!$M$80</definedName>
    <definedName name="HSDV23_2">'System Data'!$M$80</definedName>
    <definedName name="HSDV23_3" localSheetId="14">'[1]System Data'!$M$81</definedName>
    <definedName name="HSDV23_3">'System Data'!$M$81</definedName>
    <definedName name="HSDV23_4" localSheetId="14">'[1]System Data'!$M$82</definedName>
    <definedName name="HSDV23_4">'System Data'!$M$82</definedName>
    <definedName name="Legal" localSheetId="14">'[1]System Data'!$A$92:$A$95</definedName>
    <definedName name="Legal">'System Data'!$A$92:$A$95</definedName>
    <definedName name="LegalRelationship" localSheetId="14">'[1]2. SchA - General Information'!$C$17</definedName>
    <definedName name="MassHealthProviderID" localSheetId="14">'[1]1. Agency Information'!$C$10</definedName>
    <definedName name="MassHealthProviderID">'Tab 1 - Agency Information'!$C$11</definedName>
    <definedName name="Maximum2DecimalInputValue">'System Data'!$A$8</definedName>
    <definedName name="MaximumDateInputValue" localSheetId="14">'[1]System Data'!$A$4</definedName>
    <definedName name="MaximumDateInputValue">'System Data'!$A$4</definedName>
    <definedName name="MaximumDollarInputValue" localSheetId="14">'[1]System Data'!$A$6</definedName>
    <definedName name="MaximumDollarInputValue">'System Data'!$A$6</definedName>
    <definedName name="MaximumTimeInputValue" localSheetId="14">'[1]System Data'!$A$2</definedName>
    <definedName name="MaximumTimeInputValue">'System Data'!$A$2</definedName>
    <definedName name="Minimum2DecimalInputValue">'System Data'!$A$7</definedName>
    <definedName name="MinimumDateInputValue" localSheetId="14">'[1]System Data'!$A$3</definedName>
    <definedName name="MinimumDateInputValue">'System Data'!$A$3</definedName>
    <definedName name="MinimumDollarInputValue" localSheetId="14">'[1]System Data'!$A$5</definedName>
    <definedName name="MinimumDollarInputValue">'System Data'!$A$5</definedName>
    <definedName name="MinimumTimeInputValue" localSheetId="14">'[1]System Data'!$A$1</definedName>
    <definedName name="MinimumTimeInputValue">'System Data'!$A$1</definedName>
    <definedName name="NAR" localSheetId="14">'[1]System Data'!$A$21</definedName>
    <definedName name="NAR">'System Data'!$A$21</definedName>
    <definedName name="OnSaveFlag">'System Data'!$A$12</definedName>
    <definedName name="OrganizationName">'Provider List'!$B$4:$B$5</definedName>
    <definedName name="OrgID" localSheetId="11">'Provider List'!#REF!</definedName>
    <definedName name="OrgID" localSheetId="14">'[1]System Data'!$A$10</definedName>
    <definedName name="OrgID">'System Data'!$A$10</definedName>
    <definedName name="OtherCostReport" localSheetId="14">'[1]System Data'!$A$122:$A$126</definedName>
    <definedName name="OtherCostReport">'System Data'!$A$122:$A$126</definedName>
    <definedName name="OtherCostReports" localSheetId="14">'[1]2. SchA - General Information'!$C$27</definedName>
    <definedName name="_xlnm.Print_Area" localSheetId="2">'2. General Information'!$B$1:$F$58</definedName>
    <definedName name="_xlnm.Print_Area" localSheetId="3">'3. Mileage and Transport'!$B$1:$G$35</definedName>
    <definedName name="_xlnm.Print_Area" localSheetId="4">'4. Staffing Information'!$A$1:$R$26</definedName>
    <definedName name="_xlnm.Print_Area" localSheetId="5">'5. Vehicle Expenses'!$A$1:$K$27</definedName>
    <definedName name="_xlnm.Print_Area" localSheetId="6">'6. Occupancy Expenses'!$A$1:$K$28</definedName>
    <definedName name="_xlnm.Print_Area" localSheetId="8">'8. Expense'!$A$1:$K$70</definedName>
    <definedName name="_xlnm.Print_Area" localSheetId="9">'9. Reconciliation'!$A$1:$J$36</definedName>
    <definedName name="_xlnm.Print_Area" localSheetId="0">'Legend Reference'!$B$6:$E$10</definedName>
    <definedName name="_xlnm.Print_Area" localSheetId="11">'Provider List'!$B$3:$B$5</definedName>
    <definedName name="_xlnm.Print_Area" localSheetId="1">'Tab 1 - Agency Information'!$B$1:$F$36</definedName>
    <definedName name="_xlnm.Print_Area" localSheetId="7">'Tab 2 - Revenue'!$A$1:$K$55</definedName>
    <definedName name="_xlnm.Print_Area" localSheetId="10">'Tab 3 - Accuracy of Report'!$A$1:$F$44</definedName>
    <definedName name="_xlnm.Print_Titles" localSheetId="2">'2. General Information'!$1:$5</definedName>
    <definedName name="_xlnm.Print_Titles" localSheetId="3">'3. Mileage and Transport'!$1:$5</definedName>
    <definedName name="_xlnm.Print_Titles" localSheetId="4">'4. Staffing Information'!$A:$A,'4. Staffing Information'!$1:$5</definedName>
    <definedName name="_xlnm.Print_Titles" localSheetId="5">'5. Vehicle Expenses'!$A:$A,'5. Vehicle Expenses'!$1:$5</definedName>
    <definedName name="_xlnm.Print_Titles" localSheetId="6">'6. Occupancy Expenses'!$A:$A,'6. Occupancy Expenses'!$1:$5</definedName>
    <definedName name="_xlnm.Print_Titles" localSheetId="8">'8. Expense'!$A:$A,'8. Expense'!$1:$5</definedName>
    <definedName name="_xlnm.Print_Titles" localSheetId="0">'Legend Reference'!$1:$5</definedName>
    <definedName name="_xlnm.Print_Titles" localSheetId="1">'Tab 1 - Agency Information'!$1:$5</definedName>
    <definedName name="_xlnm.Print_Titles" localSheetId="7">'Tab 2 - Revenue'!$A:$A,'Tab 2 - Revenue'!$1:$5</definedName>
    <definedName name="_xlnm.Print_Titles" localSheetId="10">'Tab 3 - Accuracy of Report'!$1:$5</definedName>
    <definedName name="ProgramClientType" localSheetId="14">'[1]2. SchA - General Information'!$C$22</definedName>
    <definedName name="ProgramType" localSheetId="14">'[1]System Data'!$A$116:$A$119</definedName>
    <definedName name="ProgramType">'System Data'!$A$116:$A$119</definedName>
    <definedName name="ProviderList">'System Data'!$A$138:$C$298</definedName>
    <definedName name="ProviderName" localSheetId="2">'2. General Information'!$C$9</definedName>
    <definedName name="ProviderName">'Tab 1 - Agency Information'!$C$9</definedName>
    <definedName name="ProviderNameHeader" localSheetId="14">'[1]System Data'!$A$17</definedName>
    <definedName name="ProviderNameHeader">'System Data'!$A$17</definedName>
    <definedName name="ProviderNameList" localSheetId="14">'[1]System Data'!$A$137:$A$323</definedName>
    <definedName name="ProviderNameList">'System Data'!$A$137:$A$298</definedName>
    <definedName name="ReportYear">[2]Lookup!$L$2</definedName>
    <definedName name="TF">'System Data'!$A$112:$A$113</definedName>
    <definedName name="UnregisteredAgency" localSheetId="11">'Provider List'!$B$4</definedName>
    <definedName name="ValidationRangeTab3" localSheetId="0">'3. Mileage and Transport'!$D$8:$D$12,'3. Mileage and Transport'!$D$15:$D$24,'3. Mileage and Transport'!$D$26,'3. Mileage and Transport'!#REF!,'3. Mileage and Transport'!#REF!</definedName>
    <definedName name="ValidationRangeTab3" localSheetId="14">'[1]3. SchB - Program &amp; Operations'!$D$9:$D$17,'[1]3. SchB - Program &amp; Operations'!$D$20:$D$28,'[1]3. SchB - Program &amp; Operations'!$D$30,'[1]3. SchB - Program &amp; Operations'!$E$42,'[1]3. SchB - Program &amp; Operations'!$D$48:$E$54</definedName>
    <definedName name="ValidationRangeTab3" localSheetId="10">'3. Mileage and Transport'!$D$8:$D$12,'3. Mileage and Transport'!$D$15:$D$24,'3. Mileage and Transport'!$D$26,'3. Mileage and Transport'!#REF!,'3. Mileage and Transport'!#REF!</definedName>
    <definedName name="ValidationRangeTab3">'3. Mileage and Transport'!$D$8:$D$12,'3. Mileage and Transport'!$D$15:$D$24,'3. Mileage and Transport'!$D$26,'3. Mileage and Transport'!#REF!,'3. Mileage and Transport'!#REF!</definedName>
    <definedName name="vFileName">'System Data'!$A$86</definedName>
    <definedName name="vHSDVPassed">'System Data'!$A$83</definedName>
    <definedName name="vPromptText">'System Data'!$A$18</definedName>
    <definedName name="vProviderName" localSheetId="14">'[1]System Data'!$A$14</definedName>
    <definedName name="vProviderName">'System Data'!$A$14</definedName>
    <definedName name="vRequiredFields">'System Data'!$A$88</definedName>
    <definedName name="vRequiredFieldsSelected">'System Data'!$A$85</definedName>
    <definedName name="YN" localSheetId="14">'[1]System Data'!$A$129:$A$131</definedName>
    <definedName name="YN">'System Data'!$A$129:$A$131</definedName>
    <definedName name="Z_685A2E79_1796_44F8_B950_02A0300E5822_.wvu.PrintArea" localSheetId="11" hidden="1">'Provider List'!$B$3:$B$5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Y4" i="40" l="1"/>
  <c r="ANX4" i="40"/>
  <c r="ANW4" i="40"/>
  <c r="ANP4" i="40"/>
  <c r="ANO4" i="40"/>
  <c r="ANN4" i="40"/>
  <c r="ANM4" i="40"/>
  <c r="ANL4" i="40"/>
  <c r="ANK4" i="40"/>
  <c r="ANJ4" i="40"/>
  <c r="ANI4" i="40"/>
  <c r="ANH4" i="40"/>
  <c r="ANG4" i="40"/>
  <c r="ANC4" i="40"/>
  <c r="ANB4" i="40"/>
  <c r="ANA4" i="40"/>
  <c r="AMR4" i="40"/>
  <c r="AMQ4" i="40"/>
  <c r="AMP4" i="40"/>
  <c r="AMO4" i="40"/>
  <c r="AMN4" i="40"/>
  <c r="AMM4" i="40"/>
  <c r="AML4" i="40"/>
  <c r="AMK4" i="40"/>
  <c r="AMJ4" i="40"/>
  <c r="AMI4" i="40"/>
  <c r="AMH4" i="40"/>
  <c r="AMG4" i="40"/>
  <c r="AMF4" i="40"/>
  <c r="AMC4" i="40"/>
  <c r="AMB4" i="40"/>
  <c r="AMA4" i="40"/>
  <c r="ALZ4" i="40"/>
  <c r="ALY4" i="40"/>
  <c r="ALX4" i="40"/>
  <c r="ALW4" i="40"/>
  <c r="ALV4" i="40"/>
  <c r="ALU4" i="40"/>
  <c r="ALT4" i="40"/>
  <c r="ALS4" i="40"/>
  <c r="ALP4" i="40"/>
  <c r="ALO4" i="40"/>
  <c r="ALN4" i="40"/>
  <c r="ALM4" i="40"/>
  <c r="ALL4" i="40"/>
  <c r="ALK4" i="40"/>
  <c r="ALJ4" i="40"/>
  <c r="ALI4" i="40"/>
  <c r="ALH4" i="40"/>
  <c r="ALG4" i="40"/>
  <c r="ALF4" i="40"/>
  <c r="ALE4" i="40"/>
  <c r="ALD4" i="40"/>
  <c r="ALC4" i="40"/>
  <c r="ALB4" i="40"/>
  <c r="ALA4" i="40"/>
  <c r="AKZ4" i="40"/>
  <c r="AKY4" i="40"/>
  <c r="AKX4" i="40"/>
  <c r="AKW4" i="40"/>
  <c r="AKV4" i="40"/>
  <c r="AKU4" i="40"/>
  <c r="AKT4" i="40"/>
  <c r="AKS4" i="40"/>
  <c r="AKR4" i="40"/>
  <c r="AKQ4" i="40"/>
  <c r="AKP4" i="40"/>
  <c r="AKO4" i="40"/>
  <c r="AKN4" i="40"/>
  <c r="AKM4" i="40"/>
  <c r="AKL4" i="40"/>
  <c r="AKK4" i="40"/>
  <c r="AKJ4" i="40"/>
  <c r="AKI4" i="40"/>
  <c r="AKH4" i="40"/>
  <c r="AKG4" i="40"/>
  <c r="AKF4" i="40"/>
  <c r="AKE4" i="40"/>
  <c r="AKD4" i="40"/>
  <c r="AKC4" i="40"/>
  <c r="AKB4" i="40"/>
  <c r="AKA4" i="40"/>
  <c r="AJZ4" i="40"/>
  <c r="AJY4" i="40"/>
  <c r="AJX4" i="40"/>
  <c r="AJW4" i="40"/>
  <c r="AJV4" i="40"/>
  <c r="AJU4" i="40"/>
  <c r="AJT4" i="40"/>
  <c r="AJS4" i="40"/>
  <c r="AJR4" i="40"/>
  <c r="AJQ4" i="40"/>
  <c r="AJP4" i="40"/>
  <c r="AJO4" i="40"/>
  <c r="AJN4" i="40"/>
  <c r="AJM4" i="40"/>
  <c r="AJL4" i="40"/>
  <c r="AJK4" i="40"/>
  <c r="AJJ4" i="40"/>
  <c r="AJI4" i="40"/>
  <c r="AJH4" i="40"/>
  <c r="AJG4" i="40"/>
  <c r="AJF4" i="40"/>
  <c r="AJE4" i="40"/>
  <c r="AJD4" i="40"/>
  <c r="AJC4" i="40"/>
  <c r="AJB4" i="40"/>
  <c r="AJA4" i="40"/>
  <c r="AIZ4" i="40"/>
  <c r="AIY4" i="40"/>
  <c r="AIX4" i="40"/>
  <c r="AIW4" i="40"/>
  <c r="AIV4" i="40"/>
  <c r="AIU4" i="40"/>
  <c r="AIT4" i="40"/>
  <c r="AIS4" i="40"/>
  <c r="AIR4" i="40"/>
  <c r="AIQ4" i="40"/>
  <c r="AIP4" i="40"/>
  <c r="AIO4" i="40"/>
  <c r="AIN4" i="40"/>
  <c r="AIM4" i="40"/>
  <c r="AIL4" i="40"/>
  <c r="AIK4" i="40"/>
  <c r="AIJ4" i="40"/>
  <c r="AII4" i="40"/>
  <c r="AIH4" i="40"/>
  <c r="AIG4" i="40"/>
  <c r="AIF4" i="40"/>
  <c r="AIE4" i="40"/>
  <c r="AID4" i="40"/>
  <c r="AIC4" i="40"/>
  <c r="AIB4" i="40"/>
  <c r="AIA4" i="40"/>
  <c r="AHZ4" i="40"/>
  <c r="AHY4" i="40"/>
  <c r="AHX4" i="40"/>
  <c r="AHW4" i="40"/>
  <c r="AHV4" i="40"/>
  <c r="AHU4" i="40"/>
  <c r="AHT4" i="40"/>
  <c r="AHS4" i="40"/>
  <c r="AHR4" i="40"/>
  <c r="AHQ4" i="40"/>
  <c r="AHP4" i="40"/>
  <c r="AHO4" i="40"/>
  <c r="AHN4" i="40"/>
  <c r="AHM4" i="40"/>
  <c r="AHL4" i="40"/>
  <c r="AHK4" i="40"/>
  <c r="AHJ4" i="40"/>
  <c r="AHI4" i="40"/>
  <c r="AHH4" i="40"/>
  <c r="AHG4" i="40"/>
  <c r="AHF4" i="40"/>
  <c r="AHE4" i="40"/>
  <c r="AHD4" i="40"/>
  <c r="AHC4" i="40"/>
  <c r="AHB4" i="40"/>
  <c r="AHA4" i="40"/>
  <c r="AGZ4" i="40"/>
  <c r="AGY4" i="40"/>
  <c r="AGX4" i="40"/>
  <c r="AGW4" i="40"/>
  <c r="AGV4" i="40"/>
  <c r="AGU4" i="40"/>
  <c r="AGT4" i="40"/>
  <c r="AGS4" i="40"/>
  <c r="AGR4" i="40"/>
  <c r="AGQ4" i="40"/>
  <c r="AGP4" i="40"/>
  <c r="AGO4" i="40"/>
  <c r="AGN4" i="40"/>
  <c r="AGM4" i="40"/>
  <c r="AGL4" i="40"/>
  <c r="AGK4" i="40"/>
  <c r="AGJ4" i="40"/>
  <c r="AGI4" i="40"/>
  <c r="AGH4" i="40"/>
  <c r="AGG4" i="40"/>
  <c r="AGF4" i="40"/>
  <c r="AGE4" i="40"/>
  <c r="AGD4" i="40"/>
  <c r="AGC4" i="40"/>
  <c r="AGB4" i="40"/>
  <c r="AGA4" i="40"/>
  <c r="AFZ4" i="40"/>
  <c r="AFY4" i="40"/>
  <c r="AFX4" i="40"/>
  <c r="AFW4" i="40"/>
  <c r="AFV4" i="40"/>
  <c r="AFU4" i="40"/>
  <c r="AFT4" i="40"/>
  <c r="AFS4" i="40"/>
  <c r="AFR4" i="40"/>
  <c r="AFQ4" i="40"/>
  <c r="AFP4" i="40"/>
  <c r="AFO4" i="40"/>
  <c r="AFN4" i="40"/>
  <c r="AFM4" i="40"/>
  <c r="AFL4" i="40"/>
  <c r="AFK4" i="40"/>
  <c r="AFJ4" i="40"/>
  <c r="AFI4" i="40"/>
  <c r="AFH4" i="40"/>
  <c r="AFG4" i="40"/>
  <c r="AFF4" i="40"/>
  <c r="AFE4" i="40"/>
  <c r="AFD4" i="40"/>
  <c r="AFC4" i="40"/>
  <c r="AFB4" i="40"/>
  <c r="AFA4" i="40"/>
  <c r="AEZ4" i="40"/>
  <c r="AEY4" i="40"/>
  <c r="AEX4" i="40"/>
  <c r="AEW4" i="40"/>
  <c r="AEV4" i="40"/>
  <c r="AEU4" i="40"/>
  <c r="AET4" i="40"/>
  <c r="AES4" i="40"/>
  <c r="AER4" i="40"/>
  <c r="AEQ4" i="40"/>
  <c r="AEP4" i="40"/>
  <c r="AEO4" i="40"/>
  <c r="AEN4" i="40"/>
  <c r="AEM4" i="40"/>
  <c r="AEL4" i="40"/>
  <c r="AEK4" i="40"/>
  <c r="AEJ4" i="40"/>
  <c r="AEI4" i="40"/>
  <c r="AEH4" i="40"/>
  <c r="AEG4" i="40"/>
  <c r="AEF4" i="40"/>
  <c r="AEE4" i="40"/>
  <c r="AED4" i="40"/>
  <c r="AEC4" i="40"/>
  <c r="AEB4" i="40"/>
  <c r="AEA4" i="40"/>
  <c r="ADZ4" i="40"/>
  <c r="ADY4" i="40"/>
  <c r="ADX4" i="40"/>
  <c r="ADW4" i="40"/>
  <c r="ADV4" i="40"/>
  <c r="ADU4" i="40"/>
  <c r="ADT4" i="40"/>
  <c r="ADS4" i="40"/>
  <c r="ADR4" i="40"/>
  <c r="ADQ4" i="40"/>
  <c r="ADP4" i="40"/>
  <c r="ADO4" i="40"/>
  <c r="ADN4" i="40"/>
  <c r="ADM4" i="40"/>
  <c r="ADL4" i="40"/>
  <c r="ADK4" i="40"/>
  <c r="ADJ4" i="40"/>
  <c r="ADI4" i="40"/>
  <c r="ADH4" i="40"/>
  <c r="ADG4" i="40"/>
  <c r="ADF4" i="40"/>
  <c r="ADE4" i="40"/>
  <c r="ADD4" i="40"/>
  <c r="ADC4" i="40"/>
  <c r="ADB4" i="40"/>
  <c r="ACZ4" i="40"/>
  <c r="ACY4" i="40"/>
  <c r="ACX4" i="40"/>
  <c r="ACW4" i="40"/>
  <c r="ACV4" i="40"/>
  <c r="ACU4" i="40"/>
  <c r="ACT4" i="40"/>
  <c r="ACS4" i="40"/>
  <c r="ACR4" i="40"/>
  <c r="ACQ4" i="40"/>
  <c r="ACP4" i="40"/>
  <c r="ACO4" i="40"/>
  <c r="ACN4" i="40"/>
  <c r="ACM4" i="40"/>
  <c r="ACL4" i="40"/>
  <c r="ACK4" i="40"/>
  <c r="ACJ4" i="40"/>
  <c r="ACI4" i="40"/>
  <c r="ACH4" i="40"/>
  <c r="ACG4" i="40"/>
  <c r="ACF4" i="40"/>
  <c r="ACE4" i="40"/>
  <c r="ACD4" i="40"/>
  <c r="ABX4" i="40"/>
  <c r="ABW4" i="40"/>
  <c r="ABV4" i="40"/>
  <c r="ABU4" i="40"/>
  <c r="ABT4" i="40"/>
  <c r="ABS4" i="40"/>
  <c r="ABR4" i="40"/>
  <c r="ABQ4" i="40"/>
  <c r="ABP4" i="40"/>
  <c r="ABO4" i="40"/>
  <c r="ABN4" i="40"/>
  <c r="ABM4" i="40"/>
  <c r="ABL4" i="40"/>
  <c r="ABK4" i="40"/>
  <c r="ABJ4" i="40"/>
  <c r="ABI4" i="40"/>
  <c r="ABH4" i="40"/>
  <c r="ABG4" i="40"/>
  <c r="ABF4" i="40"/>
  <c r="ABE4" i="40"/>
  <c r="ABD4" i="40"/>
  <c r="ABC4" i="40"/>
  <c r="ABB4" i="40"/>
  <c r="ABA4" i="40"/>
  <c r="AAZ4" i="40"/>
  <c r="AAY4" i="40"/>
  <c r="AAX4" i="40"/>
  <c r="AAW4" i="40"/>
  <c r="AAV4" i="40"/>
  <c r="AAU4" i="40"/>
  <c r="AAT4" i="40"/>
  <c r="AAS4" i="40"/>
  <c r="AAR4" i="40"/>
  <c r="AAQ4" i="40"/>
  <c r="AAP4" i="40"/>
  <c r="AAO4" i="40"/>
  <c r="AAN4" i="40"/>
  <c r="AAM4" i="40"/>
  <c r="AAL4" i="40"/>
  <c r="AAK4" i="40"/>
  <c r="AAJ4" i="40"/>
  <c r="AAI4" i="40"/>
  <c r="AAH4" i="40"/>
  <c r="AAG4" i="40"/>
  <c r="AAF4" i="40"/>
  <c r="AAE4" i="40"/>
  <c r="AAD4" i="40"/>
  <c r="AAC4" i="40"/>
  <c r="AAB4" i="40"/>
  <c r="AAA4" i="40"/>
  <c r="ZZ4" i="40"/>
  <c r="ZY4" i="40"/>
  <c r="ZX4" i="40"/>
  <c r="ZW4" i="40"/>
  <c r="ZV4" i="40"/>
  <c r="ZU4" i="40"/>
  <c r="ZT4" i="40"/>
  <c r="ZS4" i="40"/>
  <c r="ZR4" i="40"/>
  <c r="ZQ4" i="40"/>
  <c r="ZP4" i="40"/>
  <c r="ZO4" i="40"/>
  <c r="ZN4" i="40"/>
  <c r="ZM4" i="40"/>
  <c r="ZL4" i="40"/>
  <c r="ZK4" i="40"/>
  <c r="ZJ4" i="40"/>
  <c r="ZI4" i="40"/>
  <c r="ZH4" i="40"/>
  <c r="ZG4" i="40"/>
  <c r="ZF4" i="40"/>
  <c r="ZE4" i="40"/>
  <c r="ZD4" i="40"/>
  <c r="ZC4" i="40"/>
  <c r="ZB4" i="40"/>
  <c r="ZA4" i="40"/>
  <c r="YU4" i="40"/>
  <c r="YT4" i="40"/>
  <c r="YS4" i="40"/>
  <c r="YR4" i="40"/>
  <c r="YQ4" i="40"/>
  <c r="YP4" i="40"/>
  <c r="YO4" i="40"/>
  <c r="YN4" i="40"/>
  <c r="YM4" i="40"/>
  <c r="YL4" i="40"/>
  <c r="YK4" i="40"/>
  <c r="YJ4" i="40"/>
  <c r="YI4" i="40"/>
  <c r="YH4" i="40"/>
  <c r="YG4" i="40"/>
  <c r="YF4" i="40"/>
  <c r="YE4" i="40"/>
  <c r="YC4" i="40"/>
  <c r="YB4" i="40"/>
  <c r="YA4" i="40"/>
  <c r="XZ4" i="40"/>
  <c r="XY4" i="40"/>
  <c r="XX4" i="40"/>
  <c r="XW4" i="40"/>
  <c r="XV4" i="40"/>
  <c r="XT4" i="40"/>
  <c r="XS4" i="40"/>
  <c r="XR4" i="40"/>
  <c r="XQ4" i="40"/>
  <c r="XP4" i="40"/>
  <c r="XO4" i="40"/>
  <c r="XN4" i="40"/>
  <c r="XM4" i="40"/>
  <c r="XK4" i="40"/>
  <c r="XJ4" i="40"/>
  <c r="XI4" i="40"/>
  <c r="XH4" i="40"/>
  <c r="XG4" i="40"/>
  <c r="XF4" i="40"/>
  <c r="XE4" i="40"/>
  <c r="XD4" i="40"/>
  <c r="XB4" i="40"/>
  <c r="XA4" i="40"/>
  <c r="WZ4" i="40"/>
  <c r="WY4" i="40"/>
  <c r="WX4" i="40"/>
  <c r="WW4" i="40"/>
  <c r="WV4" i="40"/>
  <c r="WU4" i="40"/>
  <c r="WS4" i="40"/>
  <c r="WR4" i="40"/>
  <c r="WQ4" i="40"/>
  <c r="WP4" i="40"/>
  <c r="WO4" i="40"/>
  <c r="WN4" i="40"/>
  <c r="WM4" i="40"/>
  <c r="WL4" i="40"/>
  <c r="WJ4" i="40"/>
  <c r="WI4" i="40"/>
  <c r="WH4" i="40"/>
  <c r="WG4" i="40"/>
  <c r="WF4" i="40"/>
  <c r="WE4" i="40"/>
  <c r="WD4" i="40"/>
  <c r="WC4" i="40"/>
  <c r="WB4" i="40"/>
  <c r="WA4" i="40"/>
  <c r="VZ4" i="40"/>
  <c r="VY4" i="40"/>
  <c r="VX4" i="40"/>
  <c r="VW4" i="40"/>
  <c r="VV4" i="40"/>
  <c r="VU4" i="40"/>
  <c r="VT4" i="40"/>
  <c r="VS4" i="40"/>
  <c r="VR4" i="40"/>
  <c r="VQ4" i="40"/>
  <c r="VP4" i="40"/>
  <c r="VO4" i="40"/>
  <c r="VN4" i="40"/>
  <c r="VM4" i="40"/>
  <c r="VL4" i="40"/>
  <c r="VK4" i="40"/>
  <c r="VJ4" i="40"/>
  <c r="VI4" i="40"/>
  <c r="VH4" i="40"/>
  <c r="VG4" i="40"/>
  <c r="VF4" i="40"/>
  <c r="VE4" i="40"/>
  <c r="VD4" i="40"/>
  <c r="VC4" i="40"/>
  <c r="VB4" i="40"/>
  <c r="VA4" i="40"/>
  <c r="UZ4" i="40"/>
  <c r="UY4" i="40"/>
  <c r="UX4" i="40"/>
  <c r="UW4" i="40"/>
  <c r="UV4" i="40"/>
  <c r="UU4" i="40"/>
  <c r="UT4" i="40"/>
  <c r="US4" i="40"/>
  <c r="UR4" i="40"/>
  <c r="UQ4" i="40"/>
  <c r="UP4" i="40"/>
  <c r="UO4" i="40"/>
  <c r="UN4" i="40"/>
  <c r="UM4" i="40"/>
  <c r="UL4" i="40"/>
  <c r="UK4" i="40"/>
  <c r="UJ4" i="40"/>
  <c r="UI4" i="40"/>
  <c r="UH4" i="40"/>
  <c r="UG4" i="40"/>
  <c r="UF4" i="40"/>
  <c r="UE4" i="40"/>
  <c r="UD4" i="40"/>
  <c r="UC4" i="40"/>
  <c r="UB4" i="40"/>
  <c r="UA4" i="40"/>
  <c r="TZ4" i="40"/>
  <c r="TY4" i="40"/>
  <c r="TX4" i="40"/>
  <c r="TW4" i="40"/>
  <c r="TV4" i="40"/>
  <c r="TU4" i="40"/>
  <c r="TT4" i="40"/>
  <c r="TS4" i="40"/>
  <c r="TR4" i="40"/>
  <c r="TQ4" i="40"/>
  <c r="TP4" i="40"/>
  <c r="TO4" i="40"/>
  <c r="TN4" i="40"/>
  <c r="TM4" i="40"/>
  <c r="TL4" i="40"/>
  <c r="TK4" i="40"/>
  <c r="TJ4" i="40"/>
  <c r="TI4" i="40"/>
  <c r="TH4" i="40"/>
  <c r="TG4" i="40"/>
  <c r="TF4" i="40"/>
  <c r="TE4" i="40"/>
  <c r="TD4" i="40"/>
  <c r="TC4" i="40"/>
  <c r="TB4" i="40"/>
  <c r="TA4" i="40"/>
  <c r="SZ4" i="40"/>
  <c r="SY4" i="40"/>
  <c r="SX4" i="40"/>
  <c r="SW4" i="40"/>
  <c r="SV4" i="40"/>
  <c r="SU4" i="40"/>
  <c r="ST4" i="40"/>
  <c r="SS4" i="40"/>
  <c r="SR4" i="40"/>
  <c r="SQ4" i="40"/>
  <c r="SP4" i="40"/>
  <c r="SO4" i="40"/>
  <c r="SN4" i="40"/>
  <c r="SM4" i="40"/>
  <c r="SL4" i="40"/>
  <c r="SK4" i="40"/>
  <c r="SJ4" i="40"/>
  <c r="SI4" i="40"/>
  <c r="SH4" i="40"/>
  <c r="SG4" i="40"/>
  <c r="SF4" i="40"/>
  <c r="SE4" i="40"/>
  <c r="SD4" i="40"/>
  <c r="SC4" i="40"/>
  <c r="SB4" i="40"/>
  <c r="SA4" i="40"/>
  <c r="RZ4" i="40"/>
  <c r="RY4" i="40"/>
  <c r="RX4" i="40"/>
  <c r="RW4" i="40"/>
  <c r="RV4" i="40"/>
  <c r="RU4" i="40"/>
  <c r="RT4" i="40"/>
  <c r="RS4" i="40"/>
  <c r="RR4" i="40"/>
  <c r="RQ4" i="40"/>
  <c r="RP4" i="40"/>
  <c r="RO4" i="40"/>
  <c r="RN4" i="40"/>
  <c r="RM4" i="40"/>
  <c r="RL4" i="40"/>
  <c r="RK4" i="40"/>
  <c r="RJ4" i="40"/>
  <c r="RI4" i="40"/>
  <c r="RH4" i="40"/>
  <c r="RG4" i="40"/>
  <c r="RF4" i="40"/>
  <c r="RE4" i="40"/>
  <c r="RD4" i="40"/>
  <c r="RC4" i="40"/>
  <c r="RB4" i="40"/>
  <c r="RA4" i="40"/>
  <c r="QZ4" i="40"/>
  <c r="QY4" i="40"/>
  <c r="QX4" i="40"/>
  <c r="QW4" i="40"/>
  <c r="QV4" i="40"/>
  <c r="QU4" i="40"/>
  <c r="QT4" i="40"/>
  <c r="QS4" i="40"/>
  <c r="QR4" i="40"/>
  <c r="QQ4" i="40"/>
  <c r="QP4" i="40"/>
  <c r="QO4" i="40"/>
  <c r="QN4" i="40"/>
  <c r="QM4" i="40"/>
  <c r="QL4" i="40"/>
  <c r="QK4" i="40"/>
  <c r="QJ4" i="40"/>
  <c r="QI4" i="40"/>
  <c r="QH4" i="40"/>
  <c r="QG4" i="40"/>
  <c r="QF4" i="40"/>
  <c r="QE4" i="40"/>
  <c r="QD4" i="40"/>
  <c r="QC4" i="40"/>
  <c r="QB4" i="40"/>
  <c r="QA4" i="40"/>
  <c r="PZ4" i="40"/>
  <c r="PY4" i="40"/>
  <c r="PX4" i="40"/>
  <c r="PW4" i="40"/>
  <c r="PV4" i="40"/>
  <c r="PU4" i="40"/>
  <c r="PT4" i="40"/>
  <c r="PS4" i="40"/>
  <c r="PR4" i="40"/>
  <c r="PQ4" i="40"/>
  <c r="PP4" i="40"/>
  <c r="PO4" i="40"/>
  <c r="PN4" i="40"/>
  <c r="PM4" i="40"/>
  <c r="PL4" i="40"/>
  <c r="PK4" i="40"/>
  <c r="PJ4" i="40"/>
  <c r="PI4" i="40"/>
  <c r="PH4" i="40"/>
  <c r="PG4" i="40"/>
  <c r="PF4" i="40"/>
  <c r="PE4" i="40"/>
  <c r="PD4" i="40"/>
  <c r="PC4" i="40"/>
  <c r="PB4" i="40"/>
  <c r="PA4" i="40"/>
  <c r="OZ4" i="40"/>
  <c r="OY4" i="40"/>
  <c r="OX4" i="40"/>
  <c r="OW4" i="40"/>
  <c r="OV4" i="40"/>
  <c r="OU4" i="40"/>
  <c r="OT4" i="40"/>
  <c r="OS4" i="40"/>
  <c r="OR4" i="40"/>
  <c r="OQ4" i="40"/>
  <c r="OP4" i="40"/>
  <c r="OO4" i="40"/>
  <c r="ON4" i="40"/>
  <c r="OM4" i="40"/>
  <c r="OL4" i="40"/>
  <c r="OK4" i="40"/>
  <c r="OJ4" i="40"/>
  <c r="OI4" i="40"/>
  <c r="OH4" i="40"/>
  <c r="OG4" i="40"/>
  <c r="OF4" i="40"/>
  <c r="OE4" i="40"/>
  <c r="OD4" i="40"/>
  <c r="OC4" i="40"/>
  <c r="OB4" i="40"/>
  <c r="OA4" i="40"/>
  <c r="NZ4" i="40"/>
  <c r="NY4" i="40"/>
  <c r="NX4" i="40"/>
  <c r="NW4" i="40"/>
  <c r="NV4" i="40"/>
  <c r="NU4" i="40"/>
  <c r="NT4" i="40"/>
  <c r="NS4" i="40"/>
  <c r="NR4" i="40"/>
  <c r="NQ4" i="40"/>
  <c r="NP4" i="40"/>
  <c r="NO4" i="40"/>
  <c r="NN4" i="40"/>
  <c r="NM4" i="40"/>
  <c r="NL4" i="40"/>
  <c r="NK4" i="40"/>
  <c r="NJ4" i="40"/>
  <c r="NI4" i="40"/>
  <c r="NH4" i="40"/>
  <c r="NG4" i="40"/>
  <c r="NF4" i="40"/>
  <c r="NE4" i="40"/>
  <c r="ND4" i="40"/>
  <c r="NC4" i="40"/>
  <c r="NB4" i="40"/>
  <c r="NA4" i="40"/>
  <c r="MZ4" i="40"/>
  <c r="MY4" i="40"/>
  <c r="MX4" i="40"/>
  <c r="MW4" i="40"/>
  <c r="MV4" i="40"/>
  <c r="MU4" i="40"/>
  <c r="MT4" i="40"/>
  <c r="MS4" i="40"/>
  <c r="MR4" i="40"/>
  <c r="MQ4" i="40"/>
  <c r="MP4" i="40"/>
  <c r="MO4" i="40"/>
  <c r="MN4" i="40"/>
  <c r="MM4" i="40"/>
  <c r="ML4" i="40"/>
  <c r="MK4" i="40"/>
  <c r="MJ4" i="40"/>
  <c r="MI4" i="40"/>
  <c r="MH4" i="40"/>
  <c r="MG4" i="40"/>
  <c r="MF4" i="40"/>
  <c r="ME4" i="40"/>
  <c r="MD4" i="40"/>
  <c r="MC4" i="40"/>
  <c r="MB4" i="40"/>
  <c r="MA4" i="40"/>
  <c r="LZ4" i="40"/>
  <c r="LY4" i="40"/>
  <c r="LX4" i="40"/>
  <c r="LW4" i="40"/>
  <c r="LV4" i="40"/>
  <c r="LU4" i="40"/>
  <c r="LT4" i="40"/>
  <c r="LS4" i="40"/>
  <c r="LR4" i="40"/>
  <c r="LQ4" i="40"/>
  <c r="LP4" i="40"/>
  <c r="LO4" i="40"/>
  <c r="LN4" i="40"/>
  <c r="LM4" i="40"/>
  <c r="LL4" i="40"/>
  <c r="LK4" i="40"/>
  <c r="LJ4" i="40"/>
  <c r="LI4" i="40"/>
  <c r="LH4" i="40"/>
  <c r="LG4" i="40"/>
  <c r="LF4" i="40"/>
  <c r="LE4" i="40"/>
  <c r="LD4" i="40"/>
  <c r="LC4" i="40"/>
  <c r="LB4" i="40"/>
  <c r="LA4" i="40"/>
  <c r="KZ4" i="40"/>
  <c r="KY4" i="40"/>
  <c r="KX4" i="40"/>
  <c r="KW4" i="40"/>
  <c r="KV4" i="40"/>
  <c r="KU4" i="40"/>
  <c r="KT4" i="40"/>
  <c r="KS4" i="40"/>
  <c r="KR4" i="40"/>
  <c r="KQ4" i="40"/>
  <c r="KP4" i="40"/>
  <c r="KO4" i="40"/>
  <c r="KN4" i="40"/>
  <c r="KM4" i="40"/>
  <c r="KL4" i="40"/>
  <c r="KK4" i="40"/>
  <c r="KJ4" i="40"/>
  <c r="KI4" i="40"/>
  <c r="KH4" i="40"/>
  <c r="KG4" i="40"/>
  <c r="KF4" i="40"/>
  <c r="KE4" i="40"/>
  <c r="KD4" i="40"/>
  <c r="KC4" i="40"/>
  <c r="KB4" i="40"/>
  <c r="KA4" i="40"/>
  <c r="JZ4" i="40"/>
  <c r="JY4" i="40"/>
  <c r="JX4" i="40"/>
  <c r="JW4" i="40"/>
  <c r="JV4" i="40"/>
  <c r="JU4" i="40"/>
  <c r="JT4" i="40"/>
  <c r="JS4" i="40"/>
  <c r="JR4" i="40"/>
  <c r="JQ4" i="40"/>
  <c r="JP4" i="40"/>
  <c r="JO4" i="40"/>
  <c r="JN4" i="40"/>
  <c r="JM4" i="40"/>
  <c r="JL4" i="40"/>
  <c r="JK4" i="40"/>
  <c r="JJ4" i="40"/>
  <c r="JI4" i="40"/>
  <c r="JH4" i="40"/>
  <c r="JG4" i="40"/>
  <c r="JF4" i="40"/>
  <c r="JE4" i="40"/>
  <c r="JD4" i="40"/>
  <c r="JC4" i="40"/>
  <c r="JB4" i="40"/>
  <c r="JA4" i="40"/>
  <c r="IZ4" i="40"/>
  <c r="IY4" i="40"/>
  <c r="IX4" i="40"/>
  <c r="IW4" i="40"/>
  <c r="IV4" i="40"/>
  <c r="IU4" i="40"/>
  <c r="IT4" i="40"/>
  <c r="IS4" i="40"/>
  <c r="IR4" i="40"/>
  <c r="IQ4" i="40"/>
  <c r="IP4" i="40"/>
  <c r="IO4" i="40"/>
  <c r="IN4" i="40"/>
  <c r="IM4" i="40"/>
  <c r="IL4" i="40"/>
  <c r="IK4" i="40"/>
  <c r="IJ4" i="40"/>
  <c r="II4" i="40"/>
  <c r="IH4" i="40"/>
  <c r="IG4" i="40"/>
  <c r="IF4" i="40"/>
  <c r="IE4" i="40"/>
  <c r="ID4" i="40"/>
  <c r="IC4" i="40"/>
  <c r="IB4" i="40"/>
  <c r="IA4" i="40"/>
  <c r="HZ4" i="40"/>
  <c r="HY4" i="40"/>
  <c r="HX4" i="40"/>
  <c r="HW4" i="40"/>
  <c r="HV4" i="40"/>
  <c r="HU4" i="40"/>
  <c r="HT4" i="40"/>
  <c r="HS4" i="40"/>
  <c r="HR4" i="40"/>
  <c r="HQ4" i="40"/>
  <c r="HP4" i="40"/>
  <c r="HO4" i="40"/>
  <c r="HN4" i="40"/>
  <c r="HM4" i="40"/>
  <c r="HL4" i="40"/>
  <c r="HK4" i="40"/>
  <c r="HJ4" i="40"/>
  <c r="HI4" i="40"/>
  <c r="HH4" i="40"/>
  <c r="HG4" i="40"/>
  <c r="HF4" i="40"/>
  <c r="HE4" i="40"/>
  <c r="HD4" i="40"/>
  <c r="HC4" i="40"/>
  <c r="HB4" i="40"/>
  <c r="HA4" i="40"/>
  <c r="GZ4" i="40"/>
  <c r="GY4" i="40"/>
  <c r="GX4" i="40"/>
  <c r="GW4" i="40"/>
  <c r="GV4" i="40"/>
  <c r="GU4" i="40"/>
  <c r="GT4" i="40"/>
  <c r="GS4" i="40"/>
  <c r="GR4" i="40"/>
  <c r="GQ4" i="40"/>
  <c r="GP4" i="40"/>
  <c r="GO4" i="40"/>
  <c r="GN4" i="40"/>
  <c r="GM4" i="40"/>
  <c r="GL4" i="40"/>
  <c r="GK4" i="40"/>
  <c r="GJ4" i="40"/>
  <c r="GI4" i="40"/>
  <c r="GH4" i="40"/>
  <c r="GG4" i="40"/>
  <c r="GF4" i="40"/>
  <c r="GE4" i="40"/>
  <c r="GD4" i="40"/>
  <c r="GC4" i="40"/>
  <c r="GB4" i="40"/>
  <c r="GA4" i="40"/>
  <c r="FZ4" i="40"/>
  <c r="FY4" i="40"/>
  <c r="FX4" i="40"/>
  <c r="FW4" i="40"/>
  <c r="FV4" i="40"/>
  <c r="FU4" i="40"/>
  <c r="FT4" i="40"/>
  <c r="FS4" i="40"/>
  <c r="FR4" i="40"/>
  <c r="FQ4" i="40"/>
  <c r="FP4" i="40"/>
  <c r="FO4" i="40"/>
  <c r="FN4" i="40"/>
  <c r="FM4" i="40"/>
  <c r="FL4" i="40"/>
  <c r="FK4" i="40"/>
  <c r="FJ4" i="40"/>
  <c r="FI4" i="40"/>
  <c r="FH4" i="40"/>
  <c r="FG4" i="40"/>
  <c r="FF4" i="40"/>
  <c r="FE4" i="40"/>
  <c r="FD4" i="40"/>
  <c r="FC4" i="40"/>
  <c r="FB4" i="40"/>
  <c r="FA4" i="40"/>
  <c r="EZ4" i="40"/>
  <c r="EY4" i="40"/>
  <c r="EX4" i="40"/>
  <c r="EW4" i="40"/>
  <c r="EV4" i="40"/>
  <c r="EU4" i="40"/>
  <c r="ET4" i="40"/>
  <c r="ES4" i="40"/>
  <c r="ER4" i="40"/>
  <c r="EQ4" i="40"/>
  <c r="EP4" i="40"/>
  <c r="EO4" i="40"/>
  <c r="EN4" i="40"/>
  <c r="EM4" i="40"/>
  <c r="EL4" i="40"/>
  <c r="EK4" i="40"/>
  <c r="EJ4" i="40"/>
  <c r="EI4" i="40"/>
  <c r="EH4" i="40"/>
  <c r="EG4" i="40"/>
  <c r="EF4" i="40"/>
  <c r="EE4" i="40"/>
  <c r="ED4" i="40"/>
  <c r="EC4" i="40"/>
  <c r="EB4" i="40"/>
  <c r="EA4" i="40"/>
  <c r="DZ4" i="40"/>
  <c r="DY4" i="40"/>
  <c r="DX4" i="40"/>
  <c r="DW4" i="40"/>
  <c r="DV4" i="40"/>
  <c r="DU4" i="40"/>
  <c r="DT4" i="40"/>
  <c r="DS4" i="40"/>
  <c r="DR4" i="40"/>
  <c r="DQ4" i="40"/>
  <c r="DP4" i="40"/>
  <c r="DO4" i="40"/>
  <c r="DN4" i="40"/>
  <c r="DM4" i="40"/>
  <c r="DL4" i="40"/>
  <c r="DK4" i="40"/>
  <c r="DJ4" i="40"/>
  <c r="DI4" i="40"/>
  <c r="DH4" i="40"/>
  <c r="DG4" i="40"/>
  <c r="DF4" i="40"/>
  <c r="DE4" i="40"/>
  <c r="DD4" i="40"/>
  <c r="DC4" i="40"/>
  <c r="DB4" i="40"/>
  <c r="DA4" i="40"/>
  <c r="CZ4" i="40"/>
  <c r="CY4" i="40"/>
  <c r="CX4" i="40"/>
  <c r="CW4" i="40"/>
  <c r="CV4" i="40"/>
  <c r="CU4" i="40"/>
  <c r="CT4" i="40"/>
  <c r="CS4" i="40"/>
  <c r="CR4" i="40"/>
  <c r="CQ4" i="40"/>
  <c r="CP4" i="40"/>
  <c r="CO4" i="40"/>
  <c r="CN4" i="40"/>
  <c r="CM4" i="40"/>
  <c r="CL4" i="40"/>
  <c r="CK4" i="40"/>
  <c r="CJ4" i="40"/>
  <c r="CI4" i="40"/>
  <c r="CH4" i="40"/>
  <c r="CG4" i="40"/>
  <c r="CF4" i="40"/>
  <c r="CE4" i="40"/>
  <c r="CD4" i="40"/>
  <c r="CC4" i="40"/>
  <c r="CB4" i="40"/>
  <c r="CA4" i="40"/>
  <c r="BZ4" i="40"/>
  <c r="BY4" i="40"/>
  <c r="BX4" i="40"/>
  <c r="BW4" i="40"/>
  <c r="BV4" i="40"/>
  <c r="BU4" i="40"/>
  <c r="BT4" i="40"/>
  <c r="BS4" i="40"/>
  <c r="BR4" i="40"/>
  <c r="BQ4" i="40"/>
  <c r="BP4" i="40"/>
  <c r="BO4" i="40"/>
  <c r="BN4" i="40"/>
  <c r="BM4" i="40"/>
  <c r="BL4" i="40"/>
  <c r="BK4" i="40"/>
  <c r="BJ4" i="40"/>
  <c r="BI4" i="40"/>
  <c r="BH4" i="40"/>
  <c r="BG4" i="40"/>
  <c r="BF4" i="40"/>
  <c r="BE4" i="40"/>
  <c r="BD4" i="40"/>
  <c r="BC4" i="40"/>
  <c r="BB4" i="40"/>
  <c r="BA4" i="40"/>
  <c r="AZ4" i="40"/>
  <c r="AY4" i="40"/>
  <c r="AX4" i="40"/>
  <c r="AW4" i="40"/>
  <c r="AV4" i="40"/>
  <c r="AU4" i="40"/>
  <c r="AT4" i="40"/>
  <c r="AS4" i="40"/>
  <c r="AR4" i="40"/>
  <c r="AQ4" i="40"/>
  <c r="AP4" i="40"/>
  <c r="AO4" i="40"/>
  <c r="AN4" i="40"/>
  <c r="AM4" i="40"/>
  <c r="AL4" i="40"/>
  <c r="AK4" i="40"/>
  <c r="AJ4" i="40"/>
  <c r="AI4" i="40"/>
  <c r="AH4" i="40"/>
  <c r="AG4" i="40"/>
  <c r="AF4" i="40"/>
  <c r="AE4" i="40"/>
  <c r="AD4" i="40"/>
  <c r="AC4" i="40"/>
  <c r="AB4" i="40"/>
  <c r="AA4" i="40"/>
  <c r="Z4" i="40"/>
  <c r="Y4" i="40"/>
  <c r="X4" i="40"/>
  <c r="W4" i="40"/>
  <c r="V4" i="40"/>
  <c r="U4" i="40"/>
  <c r="T4" i="40"/>
  <c r="S4" i="40"/>
  <c r="R4" i="40"/>
  <c r="Q4" i="40"/>
  <c r="P4" i="40"/>
  <c r="O4" i="40"/>
  <c r="N4" i="40"/>
  <c r="M4" i="40"/>
  <c r="L4" i="40"/>
  <c r="K4" i="40"/>
  <c r="J4" i="40"/>
  <c r="I4" i="40"/>
  <c r="H4" i="40"/>
  <c r="G4" i="40"/>
  <c r="F4" i="40"/>
  <c r="E4" i="40"/>
  <c r="D4" i="40"/>
  <c r="C4" i="40"/>
  <c r="B4" i="40"/>
  <c r="D54" i="32"/>
  <c r="ALR4" i="40" s="1"/>
  <c r="C15" i="42" l="1"/>
  <c r="D29" i="42" l="1"/>
  <c r="B4" i="42" l="1"/>
  <c r="B4" i="31" l="1"/>
  <c r="G27" i="31"/>
  <c r="E27" i="31"/>
  <c r="G17" i="31"/>
  <c r="YZ4" i="40" s="1"/>
  <c r="E17" i="31"/>
  <c r="YX4" i="40" s="1"/>
  <c r="G28" i="31" l="1"/>
  <c r="ACC4" i="40" s="1"/>
  <c r="E28" i="31"/>
  <c r="ACA4" i="40" s="1"/>
  <c r="A11" i="25"/>
  <c r="E7" i="37"/>
  <c r="E6" i="37"/>
  <c r="E5" i="37"/>
  <c r="E4" i="37"/>
  <c r="D6" i="37"/>
  <c r="D5" i="37"/>
  <c r="D4" i="37"/>
  <c r="C7" i="37"/>
  <c r="C6" i="37"/>
  <c r="C5" i="37"/>
  <c r="C4" i="37"/>
  <c r="C10" i="29"/>
  <c r="C11" i="29"/>
  <c r="C12" i="29"/>
  <c r="C13" i="29"/>
  <c r="C14" i="29"/>
  <c r="C15" i="29"/>
  <c r="C16" i="29"/>
  <c r="C17" i="29"/>
  <c r="C18" i="29"/>
  <c r="C9" i="29"/>
  <c r="C18" i="7" l="1"/>
  <c r="C19" i="7"/>
  <c r="C20" i="7"/>
  <c r="C21" i="7"/>
  <c r="C22" i="7"/>
  <c r="C17" i="7"/>
  <c r="D18" i="7"/>
  <c r="D19" i="7"/>
  <c r="D20" i="7"/>
  <c r="D21" i="7"/>
  <c r="D22" i="7"/>
  <c r="D17" i="7"/>
  <c r="C10" i="7"/>
  <c r="C11" i="7"/>
  <c r="C12" i="7"/>
  <c r="C13" i="7"/>
  <c r="C14" i="7"/>
  <c r="C15" i="7"/>
  <c r="C9" i="7"/>
  <c r="D10" i="7"/>
  <c r="D11" i="7"/>
  <c r="D12" i="7"/>
  <c r="D13" i="7"/>
  <c r="D14" i="7"/>
  <c r="D15" i="7"/>
  <c r="D9" i="7"/>
  <c r="E31" i="33"/>
  <c r="E30" i="33"/>
  <c r="E28" i="33"/>
  <c r="E39" i="33"/>
  <c r="C32" i="27"/>
  <c r="C31" i="27"/>
  <c r="C30" i="27"/>
  <c r="D27" i="31"/>
  <c r="F27" i="31"/>
  <c r="H27" i="31"/>
  <c r="I27" i="31"/>
  <c r="J27" i="31"/>
  <c r="K27" i="31"/>
  <c r="D17" i="31"/>
  <c r="YW4" i="40" s="1"/>
  <c r="F17" i="31"/>
  <c r="YY4" i="40" s="1"/>
  <c r="H17" i="31"/>
  <c r="I17" i="31"/>
  <c r="J17" i="31"/>
  <c r="K17" i="31"/>
  <c r="C26" i="31"/>
  <c r="C25" i="31"/>
  <c r="C24" i="31"/>
  <c r="C23" i="31"/>
  <c r="C22" i="31"/>
  <c r="C21" i="31"/>
  <c r="C20" i="31"/>
  <c r="E25" i="33"/>
  <c r="E41" i="33"/>
  <c r="K28" i="31" l="1"/>
  <c r="J28" i="31"/>
  <c r="I28" i="31"/>
  <c r="F28" i="31"/>
  <c r="ACB4" i="40" s="1"/>
  <c r="D28" i="31"/>
  <c r="ABZ4" i="40" s="1"/>
  <c r="C27" i="31"/>
  <c r="H28" i="31"/>
  <c r="J6" i="37" l="1"/>
  <c r="J4" i="37"/>
  <c r="E37" i="33" s="1"/>
  <c r="J7" i="37"/>
  <c r="J5" i="37"/>
  <c r="B4" i="34" l="1"/>
  <c r="B4" i="33"/>
  <c r="B4" i="32"/>
  <c r="B4" i="29"/>
  <c r="B4" i="27"/>
  <c r="B4" i="7"/>
  <c r="B4" i="4"/>
  <c r="B4" i="26"/>
  <c r="B4" i="19"/>
  <c r="E29" i="33" l="1"/>
  <c r="I20" i="27" l="1"/>
  <c r="H20" i="27"/>
  <c r="H7" i="37" s="1"/>
  <c r="C38" i="32"/>
  <c r="C37" i="29"/>
  <c r="D32" i="29" s="1"/>
  <c r="D30" i="29" l="1"/>
  <c r="D33" i="29"/>
  <c r="D35" i="29"/>
  <c r="D34" i="29"/>
  <c r="D31" i="29"/>
  <c r="D36" i="29"/>
  <c r="E32" i="33" l="1"/>
  <c r="D37" i="29"/>
  <c r="E27" i="33"/>
  <c r="E26" i="33"/>
  <c r="E24" i="33"/>
  <c r="E23" i="33"/>
  <c r="H16" i="32"/>
  <c r="I16" i="32"/>
  <c r="H20" i="29"/>
  <c r="I20" i="29"/>
  <c r="C34" i="27"/>
  <c r="C33" i="27"/>
  <c r="H25" i="27"/>
  <c r="I25" i="27"/>
  <c r="Q16" i="7"/>
  <c r="R16" i="7"/>
  <c r="M23" i="7"/>
  <c r="N23" i="7"/>
  <c r="O23" i="7"/>
  <c r="P23" i="7"/>
  <c r="M16" i="7"/>
  <c r="N16" i="7"/>
  <c r="O16" i="7"/>
  <c r="P16" i="7"/>
  <c r="D18" i="4"/>
  <c r="D12" i="4"/>
  <c r="I10" i="32" l="1"/>
  <c r="I25" i="29"/>
  <c r="H25" i="29"/>
  <c r="H10" i="32"/>
  <c r="H9" i="32"/>
  <c r="I9" i="32"/>
  <c r="O24" i="7"/>
  <c r="M24" i="7"/>
  <c r="P24" i="7"/>
  <c r="N24" i="7"/>
  <c r="F7" i="37" l="1"/>
  <c r="G7" i="37"/>
  <c r="H11" i="32"/>
  <c r="I11" i="32"/>
  <c r="C54" i="32"/>
  <c r="ALQ4" i="40" s="1"/>
  <c r="C55" i="32"/>
  <c r="C56" i="32"/>
  <c r="C57" i="32"/>
  <c r="C58" i="32"/>
  <c r="C59" i="32"/>
  <c r="C53" i="32"/>
  <c r="C39" i="32"/>
  <c r="C40" i="32"/>
  <c r="C41" i="32"/>
  <c r="C42" i="32"/>
  <c r="C43" i="32"/>
  <c r="C44" i="32"/>
  <c r="C45" i="32"/>
  <c r="C46" i="32"/>
  <c r="C47" i="32"/>
  <c r="C48" i="32"/>
  <c r="C49" i="32"/>
  <c r="C50" i="32"/>
  <c r="C51" i="32"/>
  <c r="C21" i="32"/>
  <c r="C22" i="32"/>
  <c r="C23" i="32"/>
  <c r="C24" i="32"/>
  <c r="C25" i="32"/>
  <c r="C26" i="32"/>
  <c r="C27" i="32"/>
  <c r="C28" i="32"/>
  <c r="C29" i="32"/>
  <c r="C30" i="32"/>
  <c r="C31" i="32"/>
  <c r="C32" i="32"/>
  <c r="C33" i="32"/>
  <c r="C20" i="32"/>
  <c r="C14" i="32"/>
  <c r="C15" i="32"/>
  <c r="C13" i="32"/>
  <c r="J9" i="32"/>
  <c r="C16" i="31"/>
  <c r="C11" i="31"/>
  <c r="WT4" i="40" s="1"/>
  <c r="C12" i="31"/>
  <c r="XC4" i="40" s="1"/>
  <c r="C13" i="31"/>
  <c r="XL4" i="40" s="1"/>
  <c r="C14" i="31"/>
  <c r="XU4" i="40" s="1"/>
  <c r="C15" i="31"/>
  <c r="YD4" i="40" s="1"/>
  <c r="C10" i="31"/>
  <c r="WK4" i="40" s="1"/>
  <c r="C17" i="31" l="1"/>
  <c r="YV4" i="40" s="1"/>
  <c r="C35" i="27"/>
  <c r="G20" i="27"/>
  <c r="C10" i="27"/>
  <c r="C11" i="27"/>
  <c r="C12" i="27"/>
  <c r="C13" i="27"/>
  <c r="C14" i="27"/>
  <c r="C15" i="27"/>
  <c r="C16" i="27"/>
  <c r="C17" i="27"/>
  <c r="C18" i="27"/>
  <c r="C9" i="27"/>
  <c r="H5" i="37" l="1"/>
  <c r="C28" i="31"/>
  <c r="ABY4" i="40" s="1"/>
  <c r="D34" i="4"/>
  <c r="D61" i="32" l="1"/>
  <c r="AME4" i="40" s="1"/>
  <c r="C61" i="32"/>
  <c r="AMD4" i="40" s="1"/>
  <c r="D18" i="32"/>
  <c r="D16" i="32"/>
  <c r="E16" i="32"/>
  <c r="F16" i="32"/>
  <c r="G16" i="32"/>
  <c r="J16" i="32"/>
  <c r="C16" i="32"/>
  <c r="C50" i="31" l="1"/>
  <c r="C46" i="31"/>
  <c r="C37" i="31"/>
  <c r="D20" i="29"/>
  <c r="E20" i="29"/>
  <c r="F20" i="29"/>
  <c r="G20" i="29"/>
  <c r="J20" i="29"/>
  <c r="K20" i="29"/>
  <c r="C20" i="29"/>
  <c r="C36" i="27"/>
  <c r="E20" i="27"/>
  <c r="F20" i="27"/>
  <c r="G25" i="27"/>
  <c r="J20" i="27"/>
  <c r="K20" i="27"/>
  <c r="D20" i="27"/>
  <c r="C20" i="27"/>
  <c r="H4" i="37" l="1"/>
  <c r="H6" i="37"/>
  <c r="E36" i="33"/>
  <c r="D32" i="27"/>
  <c r="D33" i="27"/>
  <c r="D34" i="27"/>
  <c r="D35" i="27"/>
  <c r="D31" i="27"/>
  <c r="D30" i="27"/>
  <c r="J25" i="29"/>
  <c r="G25" i="29"/>
  <c r="F25" i="29"/>
  <c r="D25" i="29"/>
  <c r="E25" i="29"/>
  <c r="F25" i="27"/>
  <c r="J25" i="27"/>
  <c r="E25" i="27"/>
  <c r="E34" i="33"/>
  <c r="K23" i="29"/>
  <c r="C52" i="31"/>
  <c r="ADA4" i="40" s="1"/>
  <c r="K23" i="27"/>
  <c r="C7" i="42" l="1"/>
  <c r="AMW4" i="40" s="1"/>
  <c r="C67" i="32"/>
  <c r="AMU4" i="40" s="1"/>
  <c r="E13" i="33"/>
  <c r="ANS4" i="40" s="1"/>
  <c r="G24" i="27"/>
  <c r="I24" i="27"/>
  <c r="H24" i="27"/>
  <c r="E24" i="27"/>
  <c r="F24" i="27"/>
  <c r="J24" i="27"/>
  <c r="J24" i="29"/>
  <c r="E24" i="29"/>
  <c r="G24" i="29"/>
  <c r="H24" i="29"/>
  <c r="I24" i="29"/>
  <c r="F24" i="29"/>
  <c r="D24" i="29"/>
  <c r="D36" i="27"/>
  <c r="E23" i="7"/>
  <c r="F23" i="7"/>
  <c r="G23" i="7"/>
  <c r="H23" i="7"/>
  <c r="I23" i="7"/>
  <c r="J23" i="7"/>
  <c r="K23" i="7"/>
  <c r="L23" i="7"/>
  <c r="Q23" i="7"/>
  <c r="R23" i="7"/>
  <c r="C18" i="42" l="1"/>
  <c r="AND4" i="40" s="1"/>
  <c r="H26" i="27"/>
  <c r="I26" i="27"/>
  <c r="J26" i="27"/>
  <c r="E26" i="29"/>
  <c r="J26" i="29"/>
  <c r="H26" i="29"/>
  <c r="G26" i="29"/>
  <c r="F26" i="29"/>
  <c r="I26" i="29"/>
  <c r="D10" i="32"/>
  <c r="E26" i="27"/>
  <c r="D26" i="29"/>
  <c r="G26" i="27"/>
  <c r="E10" i="32"/>
  <c r="F10" i="32"/>
  <c r="G10" i="32"/>
  <c r="F26" i="27"/>
  <c r="J10" i="32"/>
  <c r="R24" i="7"/>
  <c r="D23" i="7"/>
  <c r="C23" i="7"/>
  <c r="I4" i="37" l="1"/>
  <c r="I7" i="37"/>
  <c r="I5" i="37"/>
  <c r="I6" i="37"/>
  <c r="H18" i="32"/>
  <c r="C26" i="29"/>
  <c r="C19" i="32" s="1"/>
  <c r="I18" i="32"/>
  <c r="J18" i="32"/>
  <c r="J19" i="32"/>
  <c r="E19" i="32"/>
  <c r="I19" i="32"/>
  <c r="H19" i="32"/>
  <c r="E35" i="33"/>
  <c r="F19" i="32"/>
  <c r="G19" i="32"/>
  <c r="C10" i="32"/>
  <c r="E18" i="32"/>
  <c r="G18" i="32"/>
  <c r="J11" i="32"/>
  <c r="D19" i="32"/>
  <c r="F18" i="32"/>
  <c r="C26" i="27"/>
  <c r="Q24" i="7"/>
  <c r="L16" i="7"/>
  <c r="K16" i="7"/>
  <c r="J16" i="7"/>
  <c r="I16" i="7"/>
  <c r="H16" i="7"/>
  <c r="G16" i="7"/>
  <c r="F16" i="7"/>
  <c r="E16" i="7"/>
  <c r="D16" i="7"/>
  <c r="C16" i="7"/>
  <c r="J35" i="32" l="1"/>
  <c r="J63" i="32" s="1"/>
  <c r="H35" i="32"/>
  <c r="H63" i="32" s="1"/>
  <c r="E35" i="32"/>
  <c r="I35" i="32"/>
  <c r="I63" i="32" s="1"/>
  <c r="E24" i="7"/>
  <c r="K24" i="7"/>
  <c r="L24" i="7"/>
  <c r="G24" i="7"/>
  <c r="H24" i="7"/>
  <c r="I24" i="7"/>
  <c r="J24" i="7"/>
  <c r="C24" i="7"/>
  <c r="G35" i="32"/>
  <c r="C18" i="32"/>
  <c r="F35" i="32"/>
  <c r="D35" i="32"/>
  <c r="G9" i="32"/>
  <c r="F9" i="32"/>
  <c r="E9" i="32"/>
  <c r="F24" i="7"/>
  <c r="D9" i="32"/>
  <c r="D24" i="7"/>
  <c r="C9" i="32"/>
  <c r="A30" i="25"/>
  <c r="F4" i="37" l="1"/>
  <c r="G6" i="37"/>
  <c r="G5" i="37"/>
  <c r="G4" i="37"/>
  <c r="F5" i="37"/>
  <c r="F6" i="37"/>
  <c r="E33" i="33"/>
  <c r="C35" i="32"/>
  <c r="C66" i="32" s="1"/>
  <c r="AMT4" i="40" s="1"/>
  <c r="D11" i="32"/>
  <c r="F11" i="32"/>
  <c r="F63" i="32" s="1"/>
  <c r="E11" i="32"/>
  <c r="E63" i="32" s="1"/>
  <c r="G11" i="32"/>
  <c r="G63" i="32" s="1"/>
  <c r="C11" i="32"/>
  <c r="C39" i="25"/>
  <c r="C40" i="25"/>
  <c r="C41" i="25"/>
  <c r="C42" i="25"/>
  <c r="C43" i="25"/>
  <c r="C44" i="25"/>
  <c r="C45" i="25"/>
  <c r="C46" i="25"/>
  <c r="C47" i="25"/>
  <c r="C48" i="25"/>
  <c r="C49" i="25"/>
  <c r="C50" i="25"/>
  <c r="C51" i="25"/>
  <c r="C52" i="25"/>
  <c r="C53" i="25"/>
  <c r="C54" i="25"/>
  <c r="C55" i="25"/>
  <c r="C56" i="25"/>
  <c r="C57" i="25"/>
  <c r="C58" i="25"/>
  <c r="C59" i="25"/>
  <c r="C60" i="25"/>
  <c r="C61" i="25"/>
  <c r="C62" i="25"/>
  <c r="C63" i="25"/>
  <c r="C64" i="25"/>
  <c r="C65" i="25"/>
  <c r="C66" i="25"/>
  <c r="C67" i="25"/>
  <c r="C68" i="25"/>
  <c r="C69" i="25"/>
  <c r="C70" i="25"/>
  <c r="C71" i="25"/>
  <c r="C72" i="25"/>
  <c r="C73" i="25"/>
  <c r="C74" i="25"/>
  <c r="C75" i="25"/>
  <c r="C38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38" i="25"/>
  <c r="E39" i="25"/>
  <c r="E40" i="25"/>
  <c r="E41" i="25"/>
  <c r="E42" i="25"/>
  <c r="E43" i="25"/>
  <c r="E45" i="25"/>
  <c r="E46" i="25"/>
  <c r="E47" i="25"/>
  <c r="E48" i="25"/>
  <c r="E49" i="25"/>
  <c r="E50" i="25"/>
  <c r="E37" i="25"/>
  <c r="C8" i="42" l="1"/>
  <c r="E14" i="33"/>
  <c r="D63" i="32"/>
  <c r="A38" i="25"/>
  <c r="G37" i="25"/>
  <c r="G38" i="25"/>
  <c r="G39" i="25"/>
  <c r="G40" i="25"/>
  <c r="G41" i="25"/>
  <c r="G42" i="25"/>
  <c r="G43" i="25"/>
  <c r="G44" i="25"/>
  <c r="G45" i="25"/>
  <c r="G46" i="25"/>
  <c r="G47" i="25"/>
  <c r="G48" i="25"/>
  <c r="G49" i="25"/>
  <c r="G50" i="25"/>
  <c r="G51" i="25"/>
  <c r="G52" i="25"/>
  <c r="G53" i="25"/>
  <c r="G54" i="25"/>
  <c r="G55" i="25"/>
  <c r="G56" i="25"/>
  <c r="G57" i="25"/>
  <c r="G58" i="25"/>
  <c r="G59" i="25"/>
  <c r="G60" i="25"/>
  <c r="G61" i="25"/>
  <c r="G62" i="25"/>
  <c r="G63" i="25"/>
  <c r="G64" i="25"/>
  <c r="G65" i="25"/>
  <c r="G66" i="25"/>
  <c r="G67" i="25"/>
  <c r="G68" i="25"/>
  <c r="G69" i="25"/>
  <c r="G70" i="25"/>
  <c r="G71" i="25"/>
  <c r="G72" i="25"/>
  <c r="G73" i="25"/>
  <c r="G36" i="25"/>
  <c r="I49" i="25"/>
  <c r="I50" i="25"/>
  <c r="I51" i="25"/>
  <c r="I52" i="25"/>
  <c r="I53" i="25"/>
  <c r="I54" i="25"/>
  <c r="I55" i="25"/>
  <c r="I56" i="25"/>
  <c r="I57" i="25"/>
  <c r="I58" i="25"/>
  <c r="I59" i="25"/>
  <c r="I60" i="25"/>
  <c r="I61" i="25"/>
  <c r="I62" i="25"/>
  <c r="I63" i="25"/>
  <c r="I64" i="25"/>
  <c r="I65" i="25"/>
  <c r="I66" i="25"/>
  <c r="I67" i="25"/>
  <c r="I68" i="25"/>
  <c r="I69" i="25"/>
  <c r="I70" i="25"/>
  <c r="I71" i="25"/>
  <c r="I72" i="25"/>
  <c r="I48" i="25"/>
  <c r="I36" i="25"/>
  <c r="I37" i="25"/>
  <c r="I38" i="25"/>
  <c r="I39" i="25"/>
  <c r="I40" i="25"/>
  <c r="I41" i="25"/>
  <c r="I43" i="25"/>
  <c r="I44" i="25"/>
  <c r="I45" i="25"/>
  <c r="I46" i="25"/>
  <c r="I47" i="25"/>
  <c r="I35" i="25"/>
  <c r="K69" i="25"/>
  <c r="K70" i="25"/>
  <c r="K68" i="25"/>
  <c r="K46" i="25"/>
  <c r="K47" i="25"/>
  <c r="K48" i="25"/>
  <c r="K49" i="25"/>
  <c r="K50" i="25"/>
  <c r="K51" i="25"/>
  <c r="K52" i="25"/>
  <c r="K53" i="25"/>
  <c r="K54" i="25"/>
  <c r="K55" i="25"/>
  <c r="K56" i="25"/>
  <c r="K57" i="25"/>
  <c r="K58" i="25"/>
  <c r="K59" i="25"/>
  <c r="K60" i="25"/>
  <c r="K61" i="25"/>
  <c r="K62" i="25"/>
  <c r="K63" i="25"/>
  <c r="K64" i="25"/>
  <c r="K65" i="25"/>
  <c r="K66" i="25"/>
  <c r="K67" i="25"/>
  <c r="M63" i="25"/>
  <c r="M64" i="25"/>
  <c r="M65" i="25"/>
  <c r="M66" i="25"/>
  <c r="M67" i="25"/>
  <c r="M68" i="25"/>
  <c r="M69" i="25"/>
  <c r="M46" i="25"/>
  <c r="M47" i="25"/>
  <c r="M48" i="25"/>
  <c r="M49" i="25"/>
  <c r="M50" i="25"/>
  <c r="M51" i="25"/>
  <c r="M52" i="25"/>
  <c r="M53" i="25"/>
  <c r="M54" i="25"/>
  <c r="M55" i="25"/>
  <c r="M56" i="25"/>
  <c r="M57" i="25"/>
  <c r="M58" i="25"/>
  <c r="M59" i="25"/>
  <c r="M60" i="25"/>
  <c r="M61" i="25"/>
  <c r="M62" i="25"/>
  <c r="M45" i="25"/>
  <c r="E16" i="33" l="1"/>
  <c r="ANV4" i="40" s="1"/>
  <c r="ANT4" i="40"/>
  <c r="C10" i="42"/>
  <c r="AMZ4" i="40" s="1"/>
  <c r="AMX4" i="40"/>
  <c r="C9" i="42"/>
  <c r="C19" i="42"/>
  <c r="ANE4" i="40" s="1"/>
  <c r="D65" i="32"/>
  <c r="AMS4" i="40" s="1"/>
  <c r="A36" i="25"/>
  <c r="K45" i="25"/>
  <c r="K44" i="25"/>
  <c r="K43" i="25"/>
  <c r="K42" i="25"/>
  <c r="K41" i="25"/>
  <c r="K39" i="25"/>
  <c r="K38" i="25"/>
  <c r="K37" i="25"/>
  <c r="K36" i="25"/>
  <c r="K35" i="25"/>
  <c r="K34" i="25"/>
  <c r="K33" i="25"/>
  <c r="M44" i="25"/>
  <c r="M43" i="25"/>
  <c r="M42" i="25"/>
  <c r="M41" i="25"/>
  <c r="M40" i="25"/>
  <c r="M38" i="25"/>
  <c r="M37" i="25"/>
  <c r="M36" i="25"/>
  <c r="M35" i="25"/>
  <c r="M34" i="25"/>
  <c r="M33" i="25"/>
  <c r="M32" i="25"/>
  <c r="O48" i="25"/>
  <c r="O47" i="25"/>
  <c r="O46" i="25"/>
  <c r="O45" i="25"/>
  <c r="O44" i="25"/>
  <c r="O43" i="25"/>
  <c r="O42" i="25"/>
  <c r="O41" i="25"/>
  <c r="O40" i="25"/>
  <c r="O39" i="25"/>
  <c r="O38" i="25"/>
  <c r="O37" i="25"/>
  <c r="O36" i="25"/>
  <c r="O35" i="25"/>
  <c r="O34" i="25"/>
  <c r="O33" i="25"/>
  <c r="O32" i="25"/>
  <c r="O31" i="25"/>
  <c r="O30" i="25"/>
  <c r="O29" i="25"/>
  <c r="C20" i="42" l="1"/>
  <c r="AMY4" i="40"/>
  <c r="E15" i="33"/>
  <c r="ANU4" i="40" s="1"/>
  <c r="C68" i="32"/>
  <c r="AMV4" i="40" s="1"/>
  <c r="A29" i="25"/>
  <c r="C32" i="42" l="1"/>
  <c r="ANF4" i="40"/>
  <c r="E38" i="33"/>
  <c r="A24" i="25"/>
  <c r="ANQ4" i="40" l="1"/>
  <c r="C35" i="42"/>
  <c r="I80" i="25"/>
  <c r="I79" i="25"/>
  <c r="I78" i="25"/>
  <c r="I77" i="25"/>
  <c r="E40" i="33" l="1"/>
  <c r="A88" i="25" s="1"/>
  <c r="ANR4" i="40"/>
  <c r="A80" i="25"/>
  <c r="K81" i="25"/>
  <c r="K80" i="25"/>
  <c r="K79" i="25"/>
  <c r="K78" i="25"/>
  <c r="A81" i="25" l="1"/>
  <c r="M82" i="25"/>
  <c r="M81" i="25"/>
  <c r="M80" i="25"/>
  <c r="M79" i="25"/>
  <c r="A82" i="25" l="1"/>
  <c r="A79" i="25"/>
  <c r="A19" i="25" l="1"/>
  <c r="A20" i="25" l="1"/>
  <c r="O49" i="25" l="1"/>
  <c r="O50" i="25"/>
  <c r="O51" i="25"/>
  <c r="O52" i="25"/>
  <c r="O53" i="25"/>
  <c r="O54" i="25"/>
  <c r="O55" i="25"/>
  <c r="O59" i="25"/>
  <c r="O60" i="25"/>
  <c r="O61" i="25"/>
  <c r="O62" i="25"/>
  <c r="O56" i="25"/>
  <c r="O57" i="25"/>
  <c r="O58" i="25"/>
  <c r="A77" i="25" l="1"/>
  <c r="A23" i="25" l="1"/>
  <c r="A78" i="25" l="1"/>
  <c r="A28" i="25" l="1"/>
  <c r="A26" i="25" l="1"/>
  <c r="A25" i="25"/>
  <c r="A27" i="25" l="1"/>
  <c r="A14" i="25"/>
  <c r="A10" i="25" s="1"/>
  <c r="A86" i="25" s="1"/>
  <c r="C10" i="25" l="1"/>
  <c r="D10" i="25" s="1"/>
  <c r="A13" i="25"/>
  <c r="A17" i="25" l="1"/>
  <c r="A85" i="25"/>
  <c r="A31" i="25" l="1"/>
  <c r="E44" i="25"/>
  <c r="A37" i="25" s="1"/>
  <c r="A34" i="25" l="1"/>
  <c r="I42" i="25"/>
  <c r="A35" i="25" s="1"/>
  <c r="M39" i="25" l="1"/>
  <c r="A32" i="25" s="1"/>
  <c r="K40" i="25" l="1"/>
  <c r="A33" i="25" s="1"/>
  <c r="A76" i="25"/>
  <c r="A84" i="25" l="1"/>
  <c r="A83" i="25"/>
  <c r="E64" i="32" l="1"/>
  <c r="K7" i="37"/>
  <c r="G64" i="32"/>
  <c r="J64" i="32"/>
  <c r="K4" i="37"/>
  <c r="I64" i="32"/>
  <c r="K6" i="37"/>
  <c r="K5" i="37"/>
  <c r="H64" i="32"/>
  <c r="F64" i="3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G:\ALLDHCFP\ITG\DATABASE\CostReports\AFC\Database\DBFiles\AFCCRDATA.mdb" odcFile="C:\Users\tfaiella\Documents\My Data Sources\AFCCRDATA.odc" keepAlive="1" name="AFCCRDATA" type="5" refreshedVersion="0" saveData="1">
    <dbPr connection="Provider=Microsoft.ACE.OLEDB.12.0;User ID=Admin;Data Source=G:\ALLDHCFP\ITG\DATABASE\CostReports\AFC\Database\DBFiles\AFCCRDATA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AFCFilers" commandType="3"/>
  </connection>
</connections>
</file>

<file path=xl/sharedStrings.xml><?xml version="1.0" encoding="utf-8"?>
<sst xmlns="http://schemas.openxmlformats.org/spreadsheetml/2006/main" count="4510" uniqueCount="3209">
  <si>
    <t>Ambulance and Wheelchair Van Cost Report</t>
  </si>
  <si>
    <t>Legend</t>
  </si>
  <si>
    <r>
      <rPr>
        <b/>
        <vertAlign val="superscript"/>
        <sz val="10"/>
        <color theme="0"/>
        <rFont val="Edwardian Script ITC"/>
        <family val="4"/>
      </rPr>
      <t>R</t>
    </r>
    <r>
      <rPr>
        <b/>
        <vertAlign val="superscript"/>
        <sz val="4"/>
        <color theme="0"/>
        <rFont val="Edwardian Script ITC"/>
        <family val="4"/>
      </rPr>
      <t>.5-0</t>
    </r>
    <r>
      <rPr>
        <b/>
        <vertAlign val="superscript"/>
        <sz val="10"/>
        <color theme="0"/>
        <rFont val="Edwardian Script ITC"/>
        <family val="4"/>
      </rPr>
      <t xml:space="preserve"> Industries Inc.</t>
    </r>
  </si>
  <si>
    <t>Provider Input</t>
  </si>
  <si>
    <t>Calculated</t>
  </si>
  <si>
    <t>Populated/Linked</t>
  </si>
  <si>
    <t>No Data to be Entered in Cell</t>
  </si>
  <si>
    <t>Tab 1 - Agency Information</t>
  </si>
  <si>
    <t>Organization</t>
  </si>
  <si>
    <t>Provider Name</t>
  </si>
  <si>
    <t>Federal Employee ID Number (FEIN)</t>
  </si>
  <si>
    <t>MassHealth Provider ID</t>
  </si>
  <si>
    <t>National Provider Identifier (NPI)</t>
  </si>
  <si>
    <t>Mailing Address</t>
  </si>
  <si>
    <t>City</t>
  </si>
  <si>
    <t>State</t>
  </si>
  <si>
    <t>Zip Code</t>
  </si>
  <si>
    <t>Main Phone Number</t>
  </si>
  <si>
    <t>Provider Type</t>
  </si>
  <si>
    <t>Fiscal Year Ending</t>
  </si>
  <si>
    <r>
      <rPr>
        <b/>
        <sz val="11"/>
        <rFont val="Arial"/>
        <family val="2"/>
      </rPr>
      <t>EMS Region:</t>
    </r>
    <r>
      <rPr>
        <sz val="14"/>
        <rFont val="Arial"/>
        <family val="2"/>
      </rPr>
      <t xml:space="preserve"> </t>
    </r>
    <r>
      <rPr>
        <sz val="11"/>
        <rFont val="Arial"/>
        <family val="2"/>
      </rPr>
      <t>Please select "Yes" or "No" below for each region you operate in:</t>
    </r>
  </si>
  <si>
    <t xml:space="preserve">     1 - Western MA</t>
  </si>
  <si>
    <t xml:space="preserve">     2 - Central MA</t>
  </si>
  <si>
    <t xml:space="preserve">     3 - Northeastern MA</t>
  </si>
  <si>
    <t xml:space="preserve">     4 - Metro Boston</t>
  </si>
  <si>
    <t xml:space="preserve">     5 - Southeastern MA/Cape Cod</t>
  </si>
  <si>
    <t>Licensure Level:</t>
  </si>
  <si>
    <t>Did your organization earn $100k in MassHealth revenue during the fiscal year?</t>
  </si>
  <si>
    <t>Yes - Earned greater than $100k in MassHealth revenue in your organization's FY</t>
  </si>
  <si>
    <t>Cost Report Contact Information</t>
  </si>
  <si>
    <t xml:space="preserve">Name </t>
  </si>
  <si>
    <t>Title</t>
  </si>
  <si>
    <t>Phone Number</t>
  </si>
  <si>
    <t>Extension</t>
  </si>
  <si>
    <t>E-mail Address</t>
  </si>
  <si>
    <t>Fax Number</t>
  </si>
  <si>
    <t>Ambulance</t>
  </si>
  <si>
    <t>Wheelchair Van</t>
  </si>
  <si>
    <t>Ambulance and Wheelchair Van</t>
  </si>
  <si>
    <t>Air Ambulance</t>
  </si>
  <si>
    <t>Advanced Life Support (ALS)</t>
  </si>
  <si>
    <t>Basic Life Support (BLS)</t>
  </si>
  <si>
    <t>Advanced Life Support (ALS) &amp; Critical Care</t>
  </si>
  <si>
    <t>Yes</t>
  </si>
  <si>
    <t>No</t>
  </si>
  <si>
    <t>No - Earned less than $100k in MassHealth revenue in your organization's FY</t>
  </si>
  <si>
    <t>Tab 2 - General Information</t>
  </si>
  <si>
    <t>Organization Type</t>
  </si>
  <si>
    <t>Profit Type</t>
  </si>
  <si>
    <t>Hospital Service Type</t>
  </si>
  <si>
    <r>
      <rPr>
        <b/>
        <sz val="14"/>
        <rFont val="Arial"/>
        <family val="2"/>
      </rPr>
      <t>Level of Services:</t>
    </r>
    <r>
      <rPr>
        <sz val="14"/>
        <rFont val="Arial"/>
        <family val="2"/>
      </rPr>
      <t xml:space="preserve"> </t>
    </r>
    <r>
      <rPr>
        <sz val="11"/>
        <rFont val="Arial"/>
        <family val="2"/>
      </rPr>
      <t>Please select "Yes" or "No" below.</t>
    </r>
  </si>
  <si>
    <t>a. 911 Emergency Contracts:</t>
  </si>
  <si>
    <t>b. Other Emergency:</t>
  </si>
  <si>
    <t xml:space="preserve">      Describe Other Emergency Service Type:
</t>
  </si>
  <si>
    <t>c. Non-Emergency:</t>
  </si>
  <si>
    <t>d. ALS:</t>
  </si>
  <si>
    <t>e. ALS Other:</t>
  </si>
  <si>
    <t xml:space="preserve">      Describe Other ALS Service Type:</t>
  </si>
  <si>
    <t>f. BLS:</t>
  </si>
  <si>
    <t>g. Wheelchair Van:</t>
  </si>
  <si>
    <t>h. Air Ambulance:</t>
  </si>
  <si>
    <t>I. Other:</t>
  </si>
  <si>
    <t xml:space="preserve">      Describe Other Service Type:</t>
  </si>
  <si>
    <t>Staffing</t>
  </si>
  <si>
    <t>Staffing Type:</t>
  </si>
  <si>
    <t>Describe Other Staffing Type:</t>
  </si>
  <si>
    <t>Hours in normal work week:</t>
  </si>
  <si>
    <t>Hours of Operation</t>
  </si>
  <si>
    <t>ALS</t>
  </si>
  <si>
    <t>a. Days Per Week</t>
  </si>
  <si>
    <t>b. Hours Per Day</t>
  </si>
  <si>
    <t>BLS</t>
  </si>
  <si>
    <t>Rotor Wing</t>
  </si>
  <si>
    <t xml:space="preserve"> </t>
  </si>
  <si>
    <t>Fixed Wing</t>
  </si>
  <si>
    <r>
      <t xml:space="preserve">               Vehicle Information: </t>
    </r>
    <r>
      <rPr>
        <sz val="11"/>
        <color theme="1"/>
        <rFont val="Arial"/>
        <family val="2"/>
      </rPr>
      <t>Report the average number of certified vehicles during the reporting period. (As defined by the Department of Public Health in 105 CMR 170.000)</t>
    </r>
  </si>
  <si>
    <t>a. Class I:</t>
  </si>
  <si>
    <t>b. Class V:</t>
  </si>
  <si>
    <t>c. Wheelchair Van:</t>
  </si>
  <si>
    <t>d. Class IV:</t>
  </si>
  <si>
    <t>e. Other Vehicles (support):</t>
  </si>
  <si>
    <t>Private</t>
  </si>
  <si>
    <t>Hospital Based</t>
  </si>
  <si>
    <t>Volunteer/Independent</t>
  </si>
  <si>
    <t>For Profit</t>
  </si>
  <si>
    <t>Not For Profit</t>
  </si>
  <si>
    <t>N/A</t>
  </si>
  <si>
    <t>Hospital Transporting</t>
  </si>
  <si>
    <t>Hospital Non-Transporting</t>
  </si>
  <si>
    <t>Mixed</t>
  </si>
  <si>
    <t>On Call</t>
  </si>
  <si>
    <t>Paid</t>
  </si>
  <si>
    <t>Volunteer</t>
  </si>
  <si>
    <t>Other Staffing Type</t>
  </si>
  <si>
    <t>Tab 3 - Mileage and Transport Information</t>
  </si>
  <si>
    <t>Line #</t>
  </si>
  <si>
    <t>Mileage</t>
  </si>
  <si>
    <t>Total Ambulance mileage for the entire fiscal year</t>
  </si>
  <si>
    <t>Total Wheelchair Van mileage for the entire fiscal year</t>
  </si>
  <si>
    <t>Total Air Ambulance mileage for the entire fiscal year</t>
  </si>
  <si>
    <t>Total All Other mileage for the entire fiscal year</t>
  </si>
  <si>
    <t>Total Miles</t>
  </si>
  <si>
    <t>Loaded Mileage</t>
  </si>
  <si>
    <t>A0425 - Ambulance Mileage (Loaded Miles only)</t>
  </si>
  <si>
    <t>S0215 - Wheelchair Van Mileage (Loaded Miles only)</t>
  </si>
  <si>
    <t>All Other Loaded Miles</t>
  </si>
  <si>
    <t>Total Loaded Miles</t>
  </si>
  <si>
    <t>Transport Profile by Type of Service (Number of Trips)</t>
  </si>
  <si>
    <t>A0426 - ALS 1</t>
  </si>
  <si>
    <t>A0427 - ALS 1 Emergency</t>
  </si>
  <si>
    <t>A0428 - BLS</t>
  </si>
  <si>
    <t>A0429 - BLS Emergency</t>
  </si>
  <si>
    <t>A0433 - ALS 2</t>
  </si>
  <si>
    <t>A0434 - Specialty Care Transport</t>
  </si>
  <si>
    <t>A0130 - Wheelchair van</t>
  </si>
  <si>
    <t>T2001 - Wheelchair van patient attendant/escort</t>
  </si>
  <si>
    <t>A0120 - Nonemergency wheelchair van transport for COVID-19</t>
  </si>
  <si>
    <t>A0431 - Rotor Wing</t>
  </si>
  <si>
    <t>A0430 - Fixed Wing</t>
  </si>
  <si>
    <t>All Other Transports (Please Describe in Line 21)</t>
  </si>
  <si>
    <t xml:space="preserve">      Describe all other transports, if applicable</t>
  </si>
  <si>
    <t>Total Number of Transports</t>
  </si>
  <si>
    <t>Tab 4 - Staffing Information</t>
  </si>
  <si>
    <t>Employee Category</t>
  </si>
  <si>
    <t>TOTAL FTE</t>
  </si>
  <si>
    <t>TOTAL DOLLARS</t>
  </si>
  <si>
    <t>ADMIN FTE</t>
  </si>
  <si>
    <t>ADMIN DOLLARS</t>
  </si>
  <si>
    <t>ALS FTE</t>
  </si>
  <si>
    <t>ALS DOLLARS</t>
  </si>
  <si>
    <t>BLS FTE</t>
  </si>
  <si>
    <t>BLS DOLLARS</t>
  </si>
  <si>
    <t>WHEELCHAIR VAN FTE</t>
  </si>
  <si>
    <t>WHEELCHAIR VAN DOLLARS</t>
  </si>
  <si>
    <t>ROTOR WING FTE</t>
  </si>
  <si>
    <t>ROTOR WING DOLLARS</t>
  </si>
  <si>
    <t>FIXED WING FTE</t>
  </si>
  <si>
    <t>FIXED WING DOLLARS</t>
  </si>
  <si>
    <t>OTHER SERVICES FTE</t>
  </si>
  <si>
    <t>OTHER SERVICES DOLLARS</t>
  </si>
  <si>
    <t>Executive Officer(s)</t>
  </si>
  <si>
    <t>Fiscal Officer(s)</t>
  </si>
  <si>
    <t>Billing/Collection</t>
  </si>
  <si>
    <t>Clerical/Support</t>
  </si>
  <si>
    <t>Communications Personnel (Call takers, dispatchers)</t>
  </si>
  <si>
    <t>Maintenance Staff</t>
  </si>
  <si>
    <t>Other Admin. Staff</t>
  </si>
  <si>
    <t>TOTAL 
ADMINISTRATIVE 
STAFF (Sum Line 1 to Line 7)</t>
  </si>
  <si>
    <t>EMT - Basic</t>
  </si>
  <si>
    <t>EMT - Intermediate</t>
  </si>
  <si>
    <t>EMT - Paramedic</t>
  </si>
  <si>
    <t>Driver - Attendant (Wheelchair Van)</t>
  </si>
  <si>
    <t>Operations/Field 
Supervisors</t>
  </si>
  <si>
    <t>Clinical 
Training/Medical 
Director</t>
  </si>
  <si>
    <t>TOTAL DIRECT SERVICE STAFF (Sum Line 9 to Line 14)</t>
  </si>
  <si>
    <t>TOTAL EMPLOYEE
 FTE/SALARY &amp; WAGES 
(Line 8 + Line 15)</t>
  </si>
  <si>
    <t>Tab 5 - Vehicle Information</t>
  </si>
  <si>
    <t>Expense Category</t>
  </si>
  <si>
    <t>TOTAL</t>
  </si>
  <si>
    <t>ADMIN</t>
  </si>
  <si>
    <t>ADVANCED LIFE SUPPORT</t>
  </si>
  <si>
    <t>BASIC LIFE SUPPORT</t>
  </si>
  <si>
    <t>WHEELCHAIR VAN</t>
  </si>
  <si>
    <t>ROTOR WING</t>
  </si>
  <si>
    <t>FIXED WING</t>
  </si>
  <si>
    <t>OTHER
 SERVICES</t>
  </si>
  <si>
    <t>EXPENSES NOT DIRECTLY ALLOCABLE</t>
  </si>
  <si>
    <t>Leasing Expense</t>
  </si>
  <si>
    <t>Vehicle Insurance</t>
  </si>
  <si>
    <t>Interest Expense</t>
  </si>
  <si>
    <t>Vehicle Depreciation</t>
  </si>
  <si>
    <t>Repairs and Maintenance</t>
  </si>
  <si>
    <t>Gas, Oil and other Vehicle Related 
Fluids</t>
  </si>
  <si>
    <t>Taxes (Includes Excise and Sales)</t>
  </si>
  <si>
    <t>Vehicle Licenses and Registrations</t>
  </si>
  <si>
    <t>Tolls</t>
  </si>
  <si>
    <t>Other (Please Describe Below)</t>
  </si>
  <si>
    <t xml:space="preserve">      Other Vehicle Expenses Description</t>
  </si>
  <si>
    <t>TOTAL VEHICLE OPERATING EXPENSES 
(Sum Line 1 to Line 10)</t>
  </si>
  <si>
    <t>Allocation of Vehicle Operating Expenses</t>
  </si>
  <si>
    <t>Unallocated Expenses (Line 12, Column 2 + Line 12, Column 9)</t>
  </si>
  <si>
    <t>Allocation based on number of 
transports (see table below)</t>
  </si>
  <si>
    <t>Directly Allocated Operating Expenses (Line 12)</t>
  </si>
  <si>
    <t>TOTAL VEHICLE EXPENSES (TO Tab 8, Line 8)</t>
  </si>
  <si>
    <t>Allocation Based on Number of Transports</t>
  </si>
  <si>
    <t>Transport Category</t>
  </si>
  <si>
    <t>TRANSPORTS</t>
  </si>
  <si>
    <t>PERCENT (%) OF TOTAL TRANSPORTS</t>
  </si>
  <si>
    <t>Advanced Life Support (FROM Tab 3, ALS)</t>
  </si>
  <si>
    <t>Basic Life Support (FROM Tab 3, BLS)</t>
  </si>
  <si>
    <t>Wheelchair Van (FROM Tab 3, Wheelchair Van)</t>
  </si>
  <si>
    <t>Rotor Wing (FROM Tab 3, Rotor Wing)</t>
  </si>
  <si>
    <t>Fixed Wing (FROM Tab 3, Fixed Wing)</t>
  </si>
  <si>
    <t>Other Services (FROM Tab 3, Other Transports)</t>
  </si>
  <si>
    <t>Note: Expenditures should be directly allocated to the cost center to which they apply. If insufficient detail is maintained to permit direct allocation, these costs should be reported in Column 7 and then allocated on the basis of transports as indicated above.</t>
  </si>
  <si>
    <t>Tab 6 - Occupancy Expenses</t>
  </si>
  <si>
    <t/>
  </si>
  <si>
    <t>Rent</t>
  </si>
  <si>
    <t>Mortgage Interest</t>
  </si>
  <si>
    <t>Depreciation (Building)</t>
  </si>
  <si>
    <t>Depreciation (Equipment)</t>
  </si>
  <si>
    <t>Repairs and Maintenance (Building)</t>
  </si>
  <si>
    <t>Property Tax</t>
  </si>
  <si>
    <t>Insurance (Building and Equipment)</t>
  </si>
  <si>
    <t>Utilities</t>
  </si>
  <si>
    <t>Donated Space</t>
  </si>
  <si>
    <t xml:space="preserve">      Other Occupancy Expenses Description</t>
  </si>
  <si>
    <t>TOTAL OCCUPANCY EXPENSES (Sum 
Line 1 to Line 10)</t>
  </si>
  <si>
    <t>ALLOCATION OF OCCUPANCY 
EXPENSES</t>
  </si>
  <si>
    <t>Unallocated Expenses (Line 11, Column 9)</t>
  </si>
  <si>
    <t>Allocation based on square footage 
(table below)</t>
  </si>
  <si>
    <t>Directly Allocated Occupancy 
Expenses (Line 11)</t>
  </si>
  <si>
    <t>TOTAL OCCPANCY EXPENSES (TO Tab 8, Line 9)</t>
  </si>
  <si>
    <t>Allocation Based on Square Footage</t>
  </si>
  <si>
    <t>Occupancy Category</t>
  </si>
  <si>
    <t>SQUARE FOOTAGE</t>
  </si>
  <si>
    <t>PERCENT (%) OF TOTAL SQUARE FOOTAGE</t>
  </si>
  <si>
    <t>Administration</t>
  </si>
  <si>
    <t>Advanced Life Support</t>
  </si>
  <si>
    <t>Basic Life Support</t>
  </si>
  <si>
    <t>Other Programs (Please describe in Line 23)</t>
  </si>
  <si>
    <t xml:space="preserve">      Other Programs Description</t>
  </si>
  <si>
    <t>Note: Expenditures should be directly allocated to the cost center to which they apply.If insufficient detail is maintained to permit direct allocation, these costs should be reported in Column 7 and then allocated on the basis of square footage as indicated below.</t>
  </si>
  <si>
    <t>Tab 7 - Revenue</t>
  </si>
  <si>
    <t>Revenue Category</t>
  </si>
  <si>
    <t>OTHER SERVICES</t>
  </si>
  <si>
    <t>Massachusetts Revenue Only</t>
  </si>
  <si>
    <t>Self-Pay / Private Pay</t>
  </si>
  <si>
    <t>Medicare</t>
  </si>
  <si>
    <t>Medicaid</t>
  </si>
  <si>
    <t>Commercial (Blue Cross, HMO, Other Third Party)</t>
  </si>
  <si>
    <t>Contracts (PPS, DRG or Other)</t>
  </si>
  <si>
    <t>Municipal Subsidy</t>
  </si>
  <si>
    <t>All Other Payers</t>
  </si>
  <si>
    <t>TOTAL MASSACHUSETTS OPERATING REVENUE (Sum Line 1 to Line 7)</t>
  </si>
  <si>
    <t>All Other States Except Massachusetts Revenue</t>
  </si>
  <si>
    <t>TOTAL ALL OTHER STATES OPERATING REVENUE (Sum Line 9 to Line 15)</t>
  </si>
  <si>
    <t>TOTAL OPERATING REVENUE (Line 8 + Line 16)</t>
  </si>
  <si>
    <t>Unrestricted Government Grants</t>
  </si>
  <si>
    <t>Unrestricted Private Sources</t>
  </si>
  <si>
    <t>Unrestricted Donated Services</t>
  </si>
  <si>
    <t>Unrestricted Donations (other than cash gifts)</t>
  </si>
  <si>
    <t>Unrestricted Cash Gifts</t>
  </si>
  <si>
    <t>Unrestricted Other (Please Describe in Line 24)</t>
  </si>
  <si>
    <t xml:space="preserve">      Unrestricted Other Description</t>
  </si>
  <si>
    <t>Restricted Government Grants</t>
  </si>
  <si>
    <t>Restricted Private Sources</t>
  </si>
  <si>
    <t>Restricted Donated Services</t>
  </si>
  <si>
    <t>Restricted Donations (other than cash gifts)</t>
  </si>
  <si>
    <t>Restricted Cash Gifts</t>
  </si>
  <si>
    <t>Restricted Other (Please Describe in Line 32)</t>
  </si>
  <si>
    <t xml:space="preserve">      Restricted Other Description</t>
  </si>
  <si>
    <t>Non-Operating Income (Please describe in Line 35)</t>
  </si>
  <si>
    <t xml:space="preserve">      Non-Operating Income Description</t>
  </si>
  <si>
    <t>TOTAL OTHER INCOME (Line 34)</t>
  </si>
  <si>
    <t>TOTAL REVENUE FROM ALL SOURCES (Sum Lines 17 + 25 + 33 + 36)</t>
  </si>
  <si>
    <t>Tab 8 - Expense</t>
  </si>
  <si>
    <t>Administrative Staff Salary/Wages (From Tab 4 Line 8)</t>
  </si>
  <si>
    <t>Direct Service Staff Salary/Wages (From Tab 4, Line 15)</t>
  </si>
  <si>
    <t>TOTAL SALARY/WAGES (Line 1 + Line 2)</t>
  </si>
  <si>
    <t>Payroll Taxes</t>
  </si>
  <si>
    <t>Non-Salary Related Benefits</t>
  </si>
  <si>
    <t>Retirement Plan</t>
  </si>
  <si>
    <t>TOTAL EMPLOYEE COMP.&amp; RELATED EXP. (Sum Line 4 - Line 6)</t>
  </si>
  <si>
    <t>Total Vehicle Expenses (From Tab 5, Line 16)</t>
  </si>
  <si>
    <t>Total Occupancy Expenses (From Tab 6, Line 15)</t>
  </si>
  <si>
    <t>Subcontracted Staff</t>
  </si>
  <si>
    <t>Staff Training</t>
  </si>
  <si>
    <t>Medicine/Pharmacy</t>
  </si>
  <si>
    <t>Medical Supplies and Equipment</t>
  </si>
  <si>
    <t>Communications Equipment</t>
  </si>
  <si>
    <t>Laundry, Uniform Expense</t>
  </si>
  <si>
    <t>Marketing/Development</t>
  </si>
  <si>
    <t>Donations</t>
  </si>
  <si>
    <t>Travel/Entertainment</t>
  </si>
  <si>
    <t>Meals</t>
  </si>
  <si>
    <t>Collection Fees</t>
  </si>
  <si>
    <t>Public Relations</t>
  </si>
  <si>
    <t>Penalties and Late Charges</t>
  </si>
  <si>
    <t>Other (Please Describe in Line 24)</t>
  </si>
  <si>
    <t xml:space="preserve">      Other Description</t>
  </si>
  <si>
    <t>TOTAL DIRECT ALLOCABLE EXPENSES 
(Sum Line 8 - Line 23)</t>
  </si>
  <si>
    <t>ALLOCATION FOR ADMINISTRATIVE EXPENSES</t>
  </si>
  <si>
    <t>Office Supplies, Postage, Printing</t>
  </si>
  <si>
    <t>Insurance</t>
  </si>
  <si>
    <t>Interest (other than vehicle and mortgage)</t>
  </si>
  <si>
    <t>Computer and Other Equipment</t>
  </si>
  <si>
    <t>Legal Fees</t>
  </si>
  <si>
    <t>Accounting Fees</t>
  </si>
  <si>
    <t>Accounting/Bookkeeping</t>
  </si>
  <si>
    <t>Payroll Service</t>
  </si>
  <si>
    <t>Billing Service</t>
  </si>
  <si>
    <t>Business Planning</t>
  </si>
  <si>
    <t>Lobbying</t>
  </si>
  <si>
    <t>Medical Director</t>
  </si>
  <si>
    <t>Information Systems</t>
  </si>
  <si>
    <t>Other Professional Fees (Please Describe in Line 41)</t>
  </si>
  <si>
    <t xml:space="preserve">      Other Professional Fees Description</t>
  </si>
  <si>
    <t>Income Taxes</t>
  </si>
  <si>
    <t>Bad Debt Expense (if no bad debt amount, please enter $0)</t>
  </si>
  <si>
    <t>Parent Organization Expense</t>
  </si>
  <si>
    <t>Dues/Subscriptions</t>
  </si>
  <si>
    <t>Telephone/Internet</t>
  </si>
  <si>
    <t>Subcontractors</t>
  </si>
  <si>
    <t>Other (Please Describe in Line 49)</t>
  </si>
  <si>
    <t>TOTAL GENERAL ADMINISTRATIVE 
EXPENSE (Sum Line 26 -  48)</t>
  </si>
  <si>
    <t>Directly Allocated Expenses (Line 3 + Line 7 + Line 25)</t>
  </si>
  <si>
    <t>Percent of Directly Allocated Expenses</t>
  </si>
  <si>
    <t>Total General Administrative Expense (Column 2, Line 50 + Line 51)</t>
  </si>
  <si>
    <t>TOTAL EXPENSE</t>
  </si>
  <si>
    <t>TOTAL REVENUE (FROM Tab 7, Line 37)</t>
  </si>
  <si>
    <t>EXCESS OF REVENUE OVER EXPENSES 
(Line 55 - Line 54)</t>
  </si>
  <si>
    <t>Tab 9 - Reconciliation</t>
  </si>
  <si>
    <t>Total Revenue in Cost Report (Tab 7, Line 37)</t>
  </si>
  <si>
    <t>Total Revenue in Financial Statement</t>
  </si>
  <si>
    <t>Total Expenses in Cost Report (Tab 8, Line 54)</t>
  </si>
  <si>
    <t>Total Expenses in Financial Statement</t>
  </si>
  <si>
    <t>Name</t>
  </si>
  <si>
    <r>
      <rPr>
        <b/>
        <sz val="10"/>
        <color theme="0"/>
        <rFont val="Edwardian Script ITC"/>
        <family val="4"/>
      </rPr>
      <t>R</t>
    </r>
    <r>
      <rPr>
        <b/>
        <vertAlign val="superscript"/>
        <sz val="4"/>
        <color theme="0"/>
        <rFont val="Edwardian Script ITC"/>
        <family val="4"/>
      </rPr>
      <t>.5-0</t>
    </r>
    <r>
      <rPr>
        <b/>
        <sz val="10"/>
        <color theme="0"/>
        <rFont val="Edwardian Script ITC"/>
        <family val="4"/>
      </rPr>
      <t xml:space="preserve"> Industries Inc.</t>
    </r>
  </si>
  <si>
    <t>CERTIFICATION BY PROVIDER</t>
  </si>
  <si>
    <t>I declare and affirm under the penalties of perjury that this report thas been examined by me, and to the best of my knowledge and belief, is true and correct statement.</t>
  </si>
  <si>
    <t>This payment reporting form is subject to audit and verification by the Center for Health Informtion and Analysis.</t>
  </si>
  <si>
    <t>By filling out the boxes below I hereby certify that I am authorized by the provider to submit this information.</t>
  </si>
  <si>
    <t>Total Revenue</t>
  </si>
  <si>
    <t>Total Expense</t>
  </si>
  <si>
    <t>Profit/Loss</t>
  </si>
  <si>
    <t xml:space="preserve">Profitability </t>
  </si>
  <si>
    <t>Signature of Authorized Submitter
(Type electronic signature):</t>
  </si>
  <si>
    <t>Date of Submission (mm/dd/yyyy):</t>
  </si>
  <si>
    <t>Submitter's Acknowledgement:</t>
  </si>
  <si>
    <t xml:space="preserve">You may submit when each line says "No Action Required". You will not be able to successfully submit if you see an "Error" message below. </t>
  </si>
  <si>
    <t>Tab 1</t>
  </si>
  <si>
    <t>Provider name is chosen (Tab 1)</t>
  </si>
  <si>
    <t>MassHealth ID is entered (Tab 1)</t>
  </si>
  <si>
    <t>National Provider Identifier (NPI) is entered (Tab 1)</t>
  </si>
  <si>
    <t>Tab 2</t>
  </si>
  <si>
    <t>Provider type is selected (Tab 1)</t>
  </si>
  <si>
    <t>Fiscal year ending date is selected (Tab 1)</t>
  </si>
  <si>
    <t>Option selected for if MassHealth Revenue is greater or less than $100k (Tab 1)</t>
  </si>
  <si>
    <t>Contact Information is complete (Name, Phone Number, and Email Address) (Tab 1)</t>
  </si>
  <si>
    <t>If you select "Hospital Based" for your organization, you must select "Hospital Service Type" (Tab 2)</t>
  </si>
  <si>
    <t>All Level of Services fields are filled out with "Yes" or "No" (Tab 2)</t>
  </si>
  <si>
    <t>Tab 3</t>
  </si>
  <si>
    <t>Mileage and Transport (Tab 3) is filled out for the Provider Types selected in Tab 1, cell C18.</t>
  </si>
  <si>
    <t>Staffing Information (Tab 4) is filled out for the Provider Types selected in Tab 1, cell C18.</t>
  </si>
  <si>
    <t>Vehicle Expenses (Tab 5) is filled out for the Provider Types selected in Tab 1, cell C18.</t>
  </si>
  <si>
    <t>Tab 4</t>
  </si>
  <si>
    <t>Occupancy Expenses (Tab 6) is filled out for the Provider Types selected in Tab 1, cell C18.</t>
  </si>
  <si>
    <t>If you have expenses not directly allocable on your Occupancy Expenses, (Tab 6, column K), you must fill out the square footage section (lines 16 - 22) for allocation.</t>
  </si>
  <si>
    <t>Tab 5</t>
  </si>
  <si>
    <t>Expense (Tab 8) is filled out for the Provider Types selected in Tab 1, cell C18.</t>
  </si>
  <si>
    <t>The reported differences between your cost report and financial statement must equal the sum of the variances reported in the Reconciliation (Tab 9).</t>
  </si>
  <si>
    <t>Tab 8</t>
  </si>
  <si>
    <t>Above Certification by Provider is complete.</t>
  </si>
  <si>
    <t>Provider List</t>
  </si>
  <si>
    <t>Org ID</t>
  </si>
  <si>
    <t>Organization Name</t>
  </si>
  <si>
    <t>Select your provider name.</t>
  </si>
  <si>
    <t>A&amp;M Taxi</t>
  </si>
  <si>
    <t>Aaron's</t>
  </si>
  <si>
    <t>Access Ambulance Service</t>
  </si>
  <si>
    <t>Action Ambulance Service, Inc.</t>
  </si>
  <si>
    <t>Acushnet Emergency Medical Service</t>
  </si>
  <si>
    <t>Adams Ambulance Service</t>
  </si>
  <si>
    <t>Agawam Ambulance Service</t>
  </si>
  <si>
    <t>Alert Ambulance Service, Inc.</t>
  </si>
  <si>
    <t>Alternative Transportation Systems</t>
  </si>
  <si>
    <t>American Ambulance, Inc.</t>
  </si>
  <si>
    <t>American Ambulance Service, Inc.</t>
  </si>
  <si>
    <t>American Medical Response of Massachusetts, Inc.</t>
  </si>
  <si>
    <t>Angels Ambulance, Inc.</t>
  </si>
  <si>
    <t>Arlington Rescue</t>
  </si>
  <si>
    <t>Armstrong Ambulance Service</t>
  </si>
  <si>
    <t>Ashby Ambulance &amp; Rescue</t>
  </si>
  <si>
    <t>Ashfield Ambulance Service</t>
  </si>
  <si>
    <t>Atlantic Ambulance Service</t>
  </si>
  <si>
    <t>Ayer Ambulance Service</t>
  </si>
  <si>
    <t>B K Transportation Ltd.</t>
  </si>
  <si>
    <t>Baker Transportation</t>
  </si>
  <si>
    <t>Barnstable Rescue Squad</t>
  </si>
  <si>
    <t>Barre Ambulance Service</t>
  </si>
  <si>
    <t>Baystate Health Ambulance</t>
  </si>
  <si>
    <t>Beauport Ambulance Service, Inc.</t>
  </si>
  <si>
    <t>Berlin Emergency Rescue Squad</t>
  </si>
  <si>
    <t>Best Ride INC.</t>
  </si>
  <si>
    <t>Better Community Living, Inc.</t>
  </si>
  <si>
    <t>Better Community Living, Inc. - Ambulance</t>
  </si>
  <si>
    <t>Beverly Civil Defense</t>
  </si>
  <si>
    <t>Billerica Ambulance Service</t>
  </si>
  <si>
    <t>Bill's Taxi Service, Inc.</t>
  </si>
  <si>
    <t>BMT Company Corp</t>
  </si>
  <si>
    <t>Bolton Volunteer Ambulance Squad</t>
  </si>
  <si>
    <t>Boston Emergency Medical Services</t>
  </si>
  <si>
    <t>Boston MedFlight</t>
  </si>
  <si>
    <t>Brandeis Emergency Medical Corps</t>
  </si>
  <si>
    <t>Brewster Ambulance Service, Inc.</t>
  </si>
  <si>
    <t>Bridgewater State College Police Department Emergency Medical Services</t>
  </si>
  <si>
    <t>Brimfield Ambulance Service, Inc.</t>
  </si>
  <si>
    <t>Brookfield Emergency Squad</t>
  </si>
  <si>
    <t>Brown's Transportation Services, Inc.</t>
  </si>
  <si>
    <t>Busy Bee Transportation Inc</t>
  </si>
  <si>
    <t>Butlee's Handicap Adventures Corp.</t>
  </si>
  <si>
    <t>Cape Cod Medical Enterprises, Inc. - Cape Cod Ambulance</t>
  </si>
  <si>
    <t>Cape Cod Wheelchair Transit</t>
  </si>
  <si>
    <t>Carver Ambulance Service</t>
  </si>
  <si>
    <t>Cataldo Ambulance Service, Inc.</t>
  </si>
  <si>
    <t>Centerville-Osterville-Marston Mills</t>
  </si>
  <si>
    <t>Central Wheelchair and Van Transportation, Inc.</t>
  </si>
  <si>
    <t>Chair Car Services Inc.</t>
  </si>
  <si>
    <t>Chair-To-There</t>
  </si>
  <si>
    <t>Charlton Shuttle</t>
  </si>
  <si>
    <t>Children's Hospital Boston Ambulance Services</t>
  </si>
  <si>
    <t>CJT Transport</t>
  </si>
  <si>
    <t>Client Care Solutions, Inc.</t>
  </si>
  <si>
    <t>Clinton Livery, Inc</t>
  </si>
  <si>
    <t>CMARC, Inc</t>
  </si>
  <si>
    <t>Coastal Medical Transportation Services</t>
  </si>
  <si>
    <t>Colrain Volunteer Ambulance Association</t>
  </si>
  <si>
    <t>Community Chair Car</t>
  </si>
  <si>
    <t>Community EMS, Inc.</t>
  </si>
  <si>
    <t>Concern Company, Inc.</t>
  </si>
  <si>
    <t>County Ambulance Service</t>
  </si>
  <si>
    <t>County Rainbow Taxi, Inc.</t>
  </si>
  <si>
    <t>Cowens Transportation</t>
  </si>
  <si>
    <t>Cross Roads Trolley, Inc.</t>
  </si>
  <si>
    <t>Dalton Ambulance and Rescue, Inc.</t>
  </si>
  <si>
    <t>Deerfield Emergency Rescue</t>
  </si>
  <si>
    <t>Dial-A-Bat</t>
  </si>
  <si>
    <t>EasCare Ambulance Service</t>
  </si>
  <si>
    <t>Eastern Ambulance Service</t>
  </si>
  <si>
    <t>Eastern Mass Transportation Services</t>
  </si>
  <si>
    <t>Elite Transportation, Inc.</t>
  </si>
  <si>
    <t>Emerson Hospital Emergency Medical Services</t>
  </si>
  <si>
    <t>Essex Group Transportation, Inc.</t>
  </si>
  <si>
    <t>Events EMS, Inc.</t>
  </si>
  <si>
    <t>F &amp; H Transport</t>
  </si>
  <si>
    <t>F.M. Kuzmeskus</t>
  </si>
  <si>
    <t>Fallon Ambulance Service</t>
  </si>
  <si>
    <t>Fallon Emergency Medical Services, Inc</t>
  </si>
  <si>
    <t>Fitchburg EMS. Inc.</t>
  </si>
  <si>
    <t>FOR Community Services</t>
  </si>
  <si>
    <t>Friendly Harbor</t>
  </si>
  <si>
    <t>GAAMHA</t>
  </si>
  <si>
    <t>Gardner EMS, Inc.</t>
  </si>
  <si>
    <t>Geriatric Authority of Holyoke</t>
  </si>
  <si>
    <t>Global Care Transportation, Inc.</t>
  </si>
  <si>
    <t>Gloucester Fire Department Rescue</t>
  </si>
  <si>
    <t>GMTA</t>
  </si>
  <si>
    <t>Groton Emergency Medical Services</t>
  </si>
  <si>
    <t>Guardian Ambulance</t>
  </si>
  <si>
    <t>Habilitation Assistance Corporation</t>
  </si>
  <si>
    <t>Handi-Call</t>
  </si>
  <si>
    <t>Hardwick Rescue and Emergency Squad</t>
  </si>
  <si>
    <t>Harvard Ambulance Service</t>
  </si>
  <si>
    <t>Hatfield Ambulance Service</t>
  </si>
  <si>
    <t>Health Line Transport, Inc.</t>
  </si>
  <si>
    <t>Helping Hands Transportation Inc</t>
  </si>
  <si>
    <t>Highland Ambulance EMS, Inc.</t>
  </si>
  <si>
    <t>Hinsdale Volunteer Firemen's Association</t>
  </si>
  <si>
    <t>Horace Mann Educational Associates (HMEA) Transportation</t>
  </si>
  <si>
    <t>Hulmes Transportation Services, Ltd.</t>
  </si>
  <si>
    <t>Idea</t>
  </si>
  <si>
    <t>ISTOK Inc</t>
  </si>
  <si>
    <t>Kiessling Transit Inc</t>
  </si>
  <si>
    <t>K's Personal Transport, Inc.</t>
  </si>
  <si>
    <t>L &amp; D Transport</t>
  </si>
  <si>
    <t>Lancaster Ambulance Service</t>
  </si>
  <si>
    <t>Lanesborough Volunteer Fireman's Association</t>
  </si>
  <si>
    <t>Lawrence General Paramedic Services</t>
  </si>
  <si>
    <t>Lenox Volunteer Ambulance Squad</t>
  </si>
  <si>
    <t>Leominster Emergency Management Agency</t>
  </si>
  <si>
    <t>Lifecare Ambulance Service</t>
  </si>
  <si>
    <t>LifeLine Ambulance Service</t>
  </si>
  <si>
    <t>Lifeworks Inc</t>
  </si>
  <si>
    <t>Link Transportation</t>
  </si>
  <si>
    <t>Littleton Limo and Trans Inc</t>
  </si>
  <si>
    <t>Lower Cape Ambulance Association, Inc.</t>
  </si>
  <si>
    <t>Ludlow Ambulance Service</t>
  </si>
  <si>
    <t>Lyons Ambulance Service, LLC</t>
  </si>
  <si>
    <t>M.I.T. - EMS</t>
  </si>
  <si>
    <t>Marion Emergency Medical Service</t>
  </si>
  <si>
    <t>Marlboro-Hudson Ambulance and Wheelchair Service, Inc.</t>
  </si>
  <si>
    <t>Mass Services for Seniors</t>
  </si>
  <si>
    <t>Massachusetts State Police Academy</t>
  </si>
  <si>
    <t>MassTran Corporation</t>
  </si>
  <si>
    <t>McCall Transportation, LLC</t>
  </si>
  <si>
    <t>Medcare Emergency Health Inc.</t>
  </si>
  <si>
    <t>Medical Express Operator</t>
  </si>
  <si>
    <t>Medical Services Ambulance</t>
  </si>
  <si>
    <t>MedStar Ambulance, Inc.</t>
  </si>
  <si>
    <t>Medstar EMS Inc</t>
  </si>
  <si>
    <t>MI Transportation, Inc.</t>
  </si>
  <si>
    <t>Nahant Ambulance Service</t>
  </si>
  <si>
    <t>National Ambulance LLC</t>
  </si>
  <si>
    <t>Need-A-Lift Medi Van, Inc.</t>
  </si>
  <si>
    <t>Needham Ambulance Service</t>
  </si>
  <si>
    <t>New Bedford Emergency Medical Services</t>
  </si>
  <si>
    <t>New England Transportation</t>
  </si>
  <si>
    <t>Newton Veterans Taxi Inc</t>
  </si>
  <si>
    <t>Norfolk Ambulance Service</t>
  </si>
  <si>
    <t>North Adams Ambulance Service, Inc.</t>
  </si>
  <si>
    <t>North Brookfield EMS</t>
  </si>
  <si>
    <t>North End Community Health Center - Ambulance</t>
  </si>
  <si>
    <t>Northeast Regional Ambulance Service, Inc.</t>
  </si>
  <si>
    <t>Northeastern University Public Safety</t>
  </si>
  <si>
    <t>Northfield EMS</t>
  </si>
  <si>
    <t>Number 1 Transportation Co, Inc</t>
  </si>
  <si>
    <t>Oak Bluffs Ambulance Service</t>
  </si>
  <si>
    <t>Orleans Rescue Squad</t>
  </si>
  <si>
    <t>Otis Rescue Squad, Inc.</t>
  </si>
  <si>
    <t>P&amp;M Transportation</t>
  </si>
  <si>
    <t>Palmer Ambulance Service, Inc.</t>
  </si>
  <si>
    <t>Patriot Ambulance, Inc.</t>
  </si>
  <si>
    <t>Patriot Limo</t>
  </si>
  <si>
    <t>Pepperell Ambulance Service</t>
  </si>
  <si>
    <t>Pioneer Valley EMS, Inc.</t>
  </si>
  <si>
    <t>PrideStar Emergency Medical Services, Inc.</t>
  </si>
  <si>
    <t>Professional Ambulance and Oxygen Service, Inc.</t>
  </si>
  <si>
    <t>Protection Fire Company #1</t>
  </si>
  <si>
    <t>Quality Chairvan Service</t>
  </si>
  <si>
    <t>RAM Ambulance, Inc.</t>
  </si>
  <si>
    <t>Rapid Ambulance Service</t>
  </si>
  <si>
    <t>Rehoboth Ambulance Committee, Inc.</t>
  </si>
  <si>
    <t>Response Ambulance Service, Inc.</t>
  </si>
  <si>
    <t>Ride In Time, Inc.</t>
  </si>
  <si>
    <t>Ride Rite Medi-Van, Inc</t>
  </si>
  <si>
    <t>Riteway LLC.</t>
  </si>
  <si>
    <t>Riverside Park Enterprise</t>
  </si>
  <si>
    <t>Rochester Ambulance Service</t>
  </si>
  <si>
    <t>Royal Care Transportation, Inc.</t>
  </si>
  <si>
    <t>RTA Transit Service, Inc.</t>
  </si>
  <si>
    <t>Safeway Luxury Transportation, LLC</t>
  </si>
  <si>
    <t>SBE Transportation</t>
  </si>
  <si>
    <t>SCM Community Transportation Corp.</t>
  </si>
  <si>
    <t>Sharon Ambulance Service</t>
  </si>
  <si>
    <t>Shelburne COA</t>
  </si>
  <si>
    <t>Shirley Ambulance Service</t>
  </si>
  <si>
    <t>South Hadley Ambulance</t>
  </si>
  <si>
    <t>South Shore Community Action Council, Inc.</t>
  </si>
  <si>
    <t>South Shore Hospital Ambulance</t>
  </si>
  <si>
    <t>Southcoast Emergency Medical Services, Inc.</t>
  </si>
  <si>
    <t>Southern Berkshire Volunteer Ambulance</t>
  </si>
  <si>
    <t>Spaulding Rehabilitation Hospital Ambulance</t>
  </si>
  <si>
    <t>Spencer Rescue and Emergency Squad, Inc.</t>
  </si>
  <si>
    <t>Springfield Chair &amp; Car Service</t>
  </si>
  <si>
    <t>STAT Ambulance Service of New England, Inc.</t>
  </si>
  <si>
    <t>STAT Ambulance Service, Inc.</t>
  </si>
  <si>
    <t>STAVROS</t>
  </si>
  <si>
    <t>Steward Norwood Hospital Emergency Medical Services</t>
  </si>
  <si>
    <t>Suburban Home Care Medride Corp.</t>
  </si>
  <si>
    <t>SurriMassini, Inc.</t>
  </si>
  <si>
    <t>Swansea Ambulance Corps</t>
  </si>
  <si>
    <t>TAMF Companies LLC</t>
  </si>
  <si>
    <t>The Masonic Nursing Home</t>
  </si>
  <si>
    <t>Tommy's Taxi, Inc.</t>
  </si>
  <si>
    <t>Top Ambulance Service, Inc.</t>
  </si>
  <si>
    <t>Trans Care</t>
  </si>
  <si>
    <t>Travelers Transit</t>
  </si>
  <si>
    <t>Trinity EMS, Inc.</t>
  </si>
  <si>
    <t>Tri-Town Ambulance</t>
  </si>
  <si>
    <t>Truro Rescue Squad</t>
  </si>
  <si>
    <t>Tufts Emergency Medical Service</t>
  </si>
  <si>
    <t>UMass Memorial Life Flight</t>
  </si>
  <si>
    <t>UMass Memorial Medical Center Emergency Medical Services</t>
  </si>
  <si>
    <t>Universal Ambulance Service</t>
  </si>
  <si>
    <t>VHS Transportation</t>
  </si>
  <si>
    <t>Village Ambulance Service, Inc.</t>
  </si>
  <si>
    <t>Vital Emergency Medical Services</t>
  </si>
  <si>
    <t>Vital Emergency Medical Transportation</t>
  </si>
  <si>
    <t>Wareham Emergency Medical Services</t>
  </si>
  <si>
    <t>Webster Emergency Medical Services, Inc.</t>
  </si>
  <si>
    <t>West Brookfield Rescue Squad</t>
  </si>
  <si>
    <t>Whaling City Transit, Inc.</t>
  </si>
  <si>
    <t>Winchendon Ambulance Service</t>
  </si>
  <si>
    <t>Winchendon Community Action Committee, Inc</t>
  </si>
  <si>
    <t>Wood's Ambulance, Inc.</t>
  </si>
  <si>
    <t>Worcester County Transportation LLC</t>
  </si>
  <si>
    <t>Worcester Medical Transportation LLC</t>
  </si>
  <si>
    <t>Wrentham Developmental Center</t>
  </si>
  <si>
    <t>Yellow Cab Norwood</t>
  </si>
  <si>
    <t>Tab 6</t>
  </si>
  <si>
    <t>Tab 7</t>
  </si>
  <si>
    <t xml:space="preserve">Provider Type </t>
  </si>
  <si>
    <t>Tab 3 - Mileage</t>
  </si>
  <si>
    <t>Tab 3 - Loaded Mileage</t>
  </si>
  <si>
    <t>Tab 3 - Transports</t>
  </si>
  <si>
    <t>Tab 4 - Staffing Expenses</t>
  </si>
  <si>
    <t>Tab 4 - Staffing FTE</t>
  </si>
  <si>
    <t>Tab 5 - Vehicle Expenses</t>
  </si>
  <si>
    <t>Tab 8 - Expenses</t>
  </si>
  <si>
    <t>No Action Required</t>
  </si>
  <si>
    <t>MinimumTimeInputValue</t>
  </si>
  <si>
    <t>MaximumTimeInputValue</t>
  </si>
  <si>
    <t>MinimumDateInputValue</t>
  </si>
  <si>
    <t>MaximumDateInputValue</t>
  </si>
  <si>
    <t>MinimumDollarInputValue</t>
  </si>
  <si>
    <t>MaximumDollarInputValue</t>
  </si>
  <si>
    <t>Minimum2DecimalInputValue</t>
  </si>
  <si>
    <t>Maximum2DecimalInputValue</t>
  </si>
  <si>
    <t>ADHCRabHAF-0195.xlsm</t>
  </si>
  <si>
    <t>DevTemplateFilenameNVersion</t>
  </si>
  <si>
    <t>OrgID</t>
  </si>
  <si>
    <t>FiscalYear</t>
  </si>
  <si>
    <t>OnSaveFlag</t>
  </si>
  <si>
    <t>cfProviderSelected</t>
  </si>
  <si>
    <t>vProviderName</t>
  </si>
  <si>
    <t>Select your provider name:</t>
  </si>
  <si>
    <t>DefaultUnselectedProviderName</t>
  </si>
  <si>
    <t>Select your Provider Name in Tab 1, Cell C9</t>
  </si>
  <si>
    <t>DefaultMessageWhenUnselectedProviderName</t>
  </si>
  <si>
    <t>ProviderNameHeader</t>
  </si>
  <si>
    <t>Select your provider name in Tab 1, Cell C9</t>
  </si>
  <si>
    <t>vPromptText</t>
  </si>
  <si>
    <t>NEEDED?????</t>
  </si>
  <si>
    <t>DVRFYEndGTFYStart</t>
  </si>
  <si>
    <t>FYEndGTFYStart</t>
  </si>
  <si>
    <t>NAR</t>
  </si>
  <si>
    <t>HSDV01</t>
  </si>
  <si>
    <t>HSDV02</t>
  </si>
  <si>
    <t>HSDV03</t>
  </si>
  <si>
    <t>HSDV04</t>
  </si>
  <si>
    <t>HSDV05</t>
  </si>
  <si>
    <t>HSDV06</t>
  </si>
  <si>
    <t>HSDV07</t>
  </si>
  <si>
    <t>–</t>
  </si>
  <si>
    <t>––––––––&gt;</t>
  </si>
  <si>
    <t>HSDV07_1</t>
  </si>
  <si>
    <t>HSDV08</t>
  </si>
  <si>
    <t>HSDV07_2</t>
  </si>
  <si>
    <t>HSDV09</t>
  </si>
  <si>
    <t>HSDV07_3</t>
  </si>
  <si>
    <t>HSDV10</t>
  </si>
  <si>
    <t>HSDV10_1</t>
  </si>
  <si>
    <t>HSDV07_4</t>
  </si>
  <si>
    <t>HSDV11</t>
  </si>
  <si>
    <t>HSDV11_1</t>
  </si>
  <si>
    <t>HSDV10_2</t>
  </si>
  <si>
    <t>HSDV07_5</t>
  </si>
  <si>
    <t>HSDV12</t>
  </si>
  <si>
    <t>HSDV11_2</t>
  </si>
  <si>
    <t>HSDV10_3</t>
  </si>
  <si>
    <t>HSDV07_6</t>
  </si>
  <si>
    <t>HSDV13</t>
  </si>
  <si>
    <t>HSDV13_1</t>
  </si>
  <si>
    <t>HSDV11_3</t>
  </si>
  <si>
    <t>HSDV10_4</t>
  </si>
  <si>
    <t>HSDV07_7</t>
  </si>
  <si>
    <t>HSDV14</t>
  </si>
  <si>
    <t>HSDV14_1</t>
  </si>
  <si>
    <t>HSDV13_2</t>
  </si>
  <si>
    <t>HSDV11_4</t>
  </si>
  <si>
    <t>HSDV10_5</t>
  </si>
  <si>
    <t>HSDV07_8</t>
  </si>
  <si>
    <t>HSDV15</t>
  </si>
  <si>
    <t>HSDV15_1</t>
  </si>
  <si>
    <t>HSDV14_2</t>
  </si>
  <si>
    <t>HSDV13_3</t>
  </si>
  <si>
    <t>HSDV11_5</t>
  </si>
  <si>
    <t>HSDV10_6</t>
  </si>
  <si>
    <t>HSDV07_9</t>
  </si>
  <si>
    <t>HSDV16</t>
  </si>
  <si>
    <t>HSDV16_1</t>
  </si>
  <si>
    <t>HSDV15_2</t>
  </si>
  <si>
    <t>HSDV14_3</t>
  </si>
  <si>
    <t>HSDV13_4</t>
  </si>
  <si>
    <t>HSDV11_6</t>
  </si>
  <si>
    <t>HSDV10_7</t>
  </si>
  <si>
    <t>HSDV07_10</t>
  </si>
  <si>
    <t>HSDV16_2</t>
  </si>
  <si>
    <t>HSDV15_3</t>
  </si>
  <si>
    <t>HSDV14_4</t>
  </si>
  <si>
    <t>HSDV13_5</t>
  </si>
  <si>
    <t>HSDV11_7</t>
  </si>
  <si>
    <t>HSDV10_8</t>
  </si>
  <si>
    <t>HSDV07_11</t>
  </si>
  <si>
    <t>HSDV16_3</t>
  </si>
  <si>
    <t>HSDV15_4</t>
  </si>
  <si>
    <t>HSDV14_5</t>
  </si>
  <si>
    <t>HSDV13_6</t>
  </si>
  <si>
    <t>HSDV11_8</t>
  </si>
  <si>
    <t>HSDV10_9</t>
  </si>
  <si>
    <t>HSDV07_12</t>
  </si>
  <si>
    <t>HSDV16_4</t>
  </si>
  <si>
    <t>HSDV15_5</t>
  </si>
  <si>
    <t>HSDV14_6</t>
  </si>
  <si>
    <t>HSDV13_7</t>
  </si>
  <si>
    <t>HSDV11_9</t>
  </si>
  <si>
    <t>HSDV10_10</t>
  </si>
  <si>
    <t>HSDV07_13</t>
  </si>
  <si>
    <t>HSDV16_5</t>
  </si>
  <si>
    <t>HSDV15_6</t>
  </si>
  <si>
    <t>HSDV14_7</t>
  </si>
  <si>
    <t>HSDV13_8</t>
  </si>
  <si>
    <t>HSDV11_10</t>
  </si>
  <si>
    <t>HSDV10_11</t>
  </si>
  <si>
    <t>HSDV07_14</t>
  </si>
  <si>
    <t>HSDV16_6</t>
  </si>
  <si>
    <t>HSDV15_7</t>
  </si>
  <si>
    <t>HSDV14_8</t>
  </si>
  <si>
    <t>HSDV13_9</t>
  </si>
  <si>
    <t>HSDV11_11</t>
  </si>
  <si>
    <t>HSDV10_12</t>
  </si>
  <si>
    <t>HSDV07_15</t>
  </si>
  <si>
    <t>HSDV16_7</t>
  </si>
  <si>
    <t>HSDV15_8</t>
  </si>
  <si>
    <t>HSDV14_9</t>
  </si>
  <si>
    <t>HSDV13_10</t>
  </si>
  <si>
    <t>HSDV11_12</t>
  </si>
  <si>
    <t>HSDV10_13</t>
  </si>
  <si>
    <t>HSDV07_16</t>
  </si>
  <si>
    <t>HSDV16_8</t>
  </si>
  <si>
    <t>HSDV15_9</t>
  </si>
  <si>
    <t>HSDV14_10</t>
  </si>
  <si>
    <t>HSDV13_11</t>
  </si>
  <si>
    <t>HSDV11_13</t>
  </si>
  <si>
    <t>HSDV10_16</t>
  </si>
  <si>
    <t>HSDV07_17</t>
  </si>
  <si>
    <t>HSDV16_9</t>
  </si>
  <si>
    <t>HSDV15_10</t>
  </si>
  <si>
    <t>HSDV14_11</t>
  </si>
  <si>
    <t>HSDV13_12</t>
  </si>
  <si>
    <t>HSDV11_16</t>
  </si>
  <si>
    <t>HSDV10_17</t>
  </si>
  <si>
    <t>HSDV07_18</t>
  </si>
  <si>
    <t>HSDV16_10</t>
  </si>
  <si>
    <t>HSDV15_11</t>
  </si>
  <si>
    <t>HSDV14_12</t>
  </si>
  <si>
    <t>HSDV13_13</t>
  </si>
  <si>
    <t>HSDV11_17</t>
  </si>
  <si>
    <t>HSDV10_18</t>
  </si>
  <si>
    <t>HSDV07_19</t>
  </si>
  <si>
    <t>HSDV16_11</t>
  </si>
  <si>
    <t>HSDV15_12</t>
  </si>
  <si>
    <t>HSDV14_13</t>
  </si>
  <si>
    <t>HSDV13_16</t>
  </si>
  <si>
    <t>HSDV11_18</t>
  </si>
  <si>
    <t>HSDV10_19</t>
  </si>
  <si>
    <t>HSDV07_20</t>
  </si>
  <si>
    <t>HSDV16_12</t>
  </si>
  <si>
    <t>HSDV15_13</t>
  </si>
  <si>
    <t>HSDV14_16</t>
  </si>
  <si>
    <t>HSDV13_17</t>
  </si>
  <si>
    <t>HSDV11_19</t>
  </si>
  <si>
    <t>HSDV10_20</t>
  </si>
  <si>
    <t>HSDV07_21</t>
  </si>
  <si>
    <t>XXX</t>
  </si>
  <si>
    <t>HSDV16_13</t>
  </si>
  <si>
    <t>HSDV15_16</t>
  </si>
  <si>
    <t>HSDV14_17</t>
  </si>
  <si>
    <t>HSDV13_18</t>
  </si>
  <si>
    <t>HSDV11_20</t>
  </si>
  <si>
    <t>HSDV10_21</t>
  </si>
  <si>
    <t>HSDV07_22</t>
  </si>
  <si>
    <t>HSDV16_16</t>
  </si>
  <si>
    <t>HSDV15_17</t>
  </si>
  <si>
    <t>HSDV14_18</t>
  </si>
  <si>
    <t>HSDV13_19</t>
  </si>
  <si>
    <t>HSDV11_21</t>
  </si>
  <si>
    <t>HSDV10_22</t>
  </si>
  <si>
    <t>HSDV07_23</t>
  </si>
  <si>
    <t>HSDV16_17</t>
  </si>
  <si>
    <t>HSDV15_18</t>
  </si>
  <si>
    <t>HSDV14_19</t>
  </si>
  <si>
    <t>HSDV13_20</t>
  </si>
  <si>
    <t>HSDV11_22</t>
  </si>
  <si>
    <t>HSDV10_23</t>
  </si>
  <si>
    <t>HSDV07_24</t>
  </si>
  <si>
    <t>HSDV16_18</t>
  </si>
  <si>
    <t>HSDV15_19</t>
  </si>
  <si>
    <t>HSDV14_20</t>
  </si>
  <si>
    <t>HSDV13_21</t>
  </si>
  <si>
    <t>HSDV11_23</t>
  </si>
  <si>
    <t>HSDV10_24</t>
  </si>
  <si>
    <t>HSDV07_25</t>
  </si>
  <si>
    <t>HSDV16_19</t>
  </si>
  <si>
    <t>HSDV15_20</t>
  </si>
  <si>
    <t>HSDV14_21</t>
  </si>
  <si>
    <t>HSDV13_22</t>
  </si>
  <si>
    <t>HSDV11_24</t>
  </si>
  <si>
    <t>HSDV10_25</t>
  </si>
  <si>
    <t>HSDV07_26</t>
  </si>
  <si>
    <t>HSDV16_20</t>
  </si>
  <si>
    <t>HSDV15_21</t>
  </si>
  <si>
    <t>HSDV14_22</t>
  </si>
  <si>
    <t>HSDV13_23</t>
  </si>
  <si>
    <t>HSDV11_25</t>
  </si>
  <si>
    <t>HSDV10_26</t>
  </si>
  <si>
    <t>HSDV07_27</t>
  </si>
  <si>
    <t>HSDV16_21</t>
  </si>
  <si>
    <t>HSDV15_22</t>
  </si>
  <si>
    <t>HSDV14_23</t>
  </si>
  <si>
    <t>HSDV13_24</t>
  </si>
  <si>
    <t>HSDV11_26</t>
  </si>
  <si>
    <t>HSDV10_27</t>
  </si>
  <si>
    <t>HSDV07_28</t>
  </si>
  <si>
    <t>HSDV16_22</t>
  </si>
  <si>
    <t>HSDV15_23</t>
  </si>
  <si>
    <t>HSDV14_24</t>
  </si>
  <si>
    <t>HSDV13_25</t>
  </si>
  <si>
    <t>HSDV11_27</t>
  </si>
  <si>
    <t>HSDV10_28</t>
  </si>
  <si>
    <t>HSDV07_29</t>
  </si>
  <si>
    <t>HSDV16_23</t>
  </si>
  <si>
    <t>HSDV15_24</t>
  </si>
  <si>
    <t>HSDV14_25</t>
  </si>
  <si>
    <t>HSDV13_26</t>
  </si>
  <si>
    <t>HSDV11_28</t>
  </si>
  <si>
    <t>HSDV10_29</t>
  </si>
  <si>
    <t>HSDV07_30</t>
  </si>
  <si>
    <t>HSDV16_24</t>
  </si>
  <si>
    <t>HSDV15_25</t>
  </si>
  <si>
    <t>HSDV14_26</t>
  </si>
  <si>
    <t>HSDV13_27</t>
  </si>
  <si>
    <t>HSDV11_29</t>
  </si>
  <si>
    <t>HSDV10_30</t>
  </si>
  <si>
    <t>HSDV07_31</t>
  </si>
  <si>
    <t>HSDV16_25</t>
  </si>
  <si>
    <t>HSDV15_26</t>
  </si>
  <si>
    <t>HSDV14_27</t>
  </si>
  <si>
    <t>HSDV13_28</t>
  </si>
  <si>
    <t>HSDV11_30</t>
  </si>
  <si>
    <t>HSDV10_31</t>
  </si>
  <si>
    <t>HSDV07_32</t>
  </si>
  <si>
    <t>HSDV16_26</t>
  </si>
  <si>
    <t>HSDV15_27</t>
  </si>
  <si>
    <t>HSDV14_28</t>
  </si>
  <si>
    <t>HSDV13_29</t>
  </si>
  <si>
    <t>HSDV11_31</t>
  </si>
  <si>
    <t>HSDV10_32</t>
  </si>
  <si>
    <t>HSDV07_33</t>
  </si>
  <si>
    <t>HSDV16_27</t>
  </si>
  <si>
    <t>HSDV15_28</t>
  </si>
  <si>
    <t>HSDV14_29</t>
  </si>
  <si>
    <t>HSDV13_30</t>
  </si>
  <si>
    <t>HSDV11_32</t>
  </si>
  <si>
    <t>HSDV10_33</t>
  </si>
  <si>
    <t>HSDV07_34</t>
  </si>
  <si>
    <t>HSDV16_28</t>
  </si>
  <si>
    <t>HSDV15_29</t>
  </si>
  <si>
    <t>HSDV14_30</t>
  </si>
  <si>
    <t>HSDV13_31</t>
  </si>
  <si>
    <t>HSDV11_33</t>
  </si>
  <si>
    <t>HSDV10_34</t>
  </si>
  <si>
    <t>HSDV16_29</t>
  </si>
  <si>
    <t>HSDV15_30</t>
  </si>
  <si>
    <t>HSDV14_31</t>
  </si>
  <si>
    <t>HSDV13_32</t>
  </si>
  <si>
    <t>HSDV11_34</t>
  </si>
  <si>
    <t>HSDV10_35</t>
  </si>
  <si>
    <t>HSDV16_30</t>
  </si>
  <si>
    <t>HSDV15_31</t>
  </si>
  <si>
    <t>HSDV14_32</t>
  </si>
  <si>
    <t>HSDV13_33</t>
  </si>
  <si>
    <t>HSDV11_35</t>
  </si>
  <si>
    <t>HSDV10_36</t>
  </si>
  <si>
    <t>HSDV16_31</t>
  </si>
  <si>
    <t>HSDV15_32</t>
  </si>
  <si>
    <t>HSDV14_33</t>
  </si>
  <si>
    <t>HSDV13_34</t>
  </si>
  <si>
    <t>HSDV11_36</t>
  </si>
  <si>
    <t>HSDV10_37</t>
  </si>
  <si>
    <t>HSDV16_32</t>
  </si>
  <si>
    <t>HSDV15_33</t>
  </si>
  <si>
    <t>HSDV14_34</t>
  </si>
  <si>
    <t>HSDV13_35</t>
  </si>
  <si>
    <t>HSDV11_37</t>
  </si>
  <si>
    <t>HSDV10_38</t>
  </si>
  <si>
    <t>HSDV16_33</t>
  </si>
  <si>
    <t>HSDV15_34</t>
  </si>
  <si>
    <t>HSDV14_35</t>
  </si>
  <si>
    <t>HSDV13_36</t>
  </si>
  <si>
    <t>HSDV11_38</t>
  </si>
  <si>
    <t>HSDV10_39</t>
  </si>
  <si>
    <t>HSDV16_34</t>
  </si>
  <si>
    <t>HSDV15_35</t>
  </si>
  <si>
    <t>HSDV14_36</t>
  </si>
  <si>
    <t>HSDV13_37</t>
  </si>
  <si>
    <t>HSDV11_39</t>
  </si>
  <si>
    <t>HSDV10_40</t>
  </si>
  <si>
    <t>HSDV16_35</t>
  </si>
  <si>
    <t>HSDV15_36</t>
  </si>
  <si>
    <t>HSDV14_37</t>
  </si>
  <si>
    <t>HSDV13_38</t>
  </si>
  <si>
    <t>HSDV11_40</t>
  </si>
  <si>
    <t>HSDV16_36</t>
  </si>
  <si>
    <t>HSDV15_37</t>
  </si>
  <si>
    <t>HSDV14_38</t>
  </si>
  <si>
    <t>HSDV13_39</t>
  </si>
  <si>
    <t>HSDV16_37</t>
  </si>
  <si>
    <t>HSDV15_38</t>
  </si>
  <si>
    <t>HSDV14_39</t>
  </si>
  <si>
    <t>HSDV13_40</t>
  </si>
  <si>
    <t>HSDV16_38</t>
  </si>
  <si>
    <t>HSDV15_39</t>
  </si>
  <si>
    <t>HSDV14_40</t>
  </si>
  <si>
    <t>HSDV16_39</t>
  </si>
  <si>
    <t>HSDV15_40</t>
  </si>
  <si>
    <t>HSDV16_40</t>
  </si>
  <si>
    <t>HSDV17</t>
  </si>
  <si>
    <t>HSDV18</t>
  </si>
  <si>
    <t>HSDV21_1</t>
  </si>
  <si>
    <t>HSDV19</t>
  </si>
  <si>
    <t>HSDV21_2</t>
  </si>
  <si>
    <t>HSDV22_1</t>
  </si>
  <si>
    <t>HSDV20</t>
  </si>
  <si>
    <t>HSDV21_3</t>
  </si>
  <si>
    <t>HSDV22_2</t>
  </si>
  <si>
    <t>HSDV23_1</t>
  </si>
  <si>
    <t>HSDV21</t>
  </si>
  <si>
    <t>HSDV21_4</t>
  </si>
  <si>
    <t>HSDV22_3</t>
  </si>
  <si>
    <t>HSDV23_2</t>
  </si>
  <si>
    <t>HSDV22</t>
  </si>
  <si>
    <t>HSDV22_4</t>
  </si>
  <si>
    <t>HSDV23_3</t>
  </si>
  <si>
    <t>HSDV23</t>
  </si>
  <si>
    <t>HSDV23_4</t>
  </si>
  <si>
    <t>vHSDVPassed</t>
  </si>
  <si>
    <t>AoRFields</t>
  </si>
  <si>
    <t>vRequiredFieldsSelected</t>
  </si>
  <si>
    <t>vFileName</t>
  </si>
  <si>
    <t>=IF('[ADHCRabMGC-0004.xlsm]1. Agency Information'!C6='[ADHCRabMGC-0004.xlsm]1. Agency Information'!B84,'[ADHCRabMGC-0004.xlsm]1. Agency Information'!B85,'[ADHCRabMGC-0004.xlsm]1. Agency Information'!C6)</t>
  </si>
  <si>
    <t>vRequiredFields</t>
  </si>
  <si>
    <t>Tab 1: Agency Information</t>
  </si>
  <si>
    <t>Tab 2: General Information</t>
  </si>
  <si>
    <t>Tab 3: Mileage and Transport</t>
  </si>
  <si>
    <t>Tab 4: Staffing Information</t>
  </si>
  <si>
    <t>Tab 5: Vehicle Expenses</t>
  </si>
  <si>
    <t>Tab 6: Occupancy Expenses</t>
  </si>
  <si>
    <t>Tab 7: Revenue</t>
  </si>
  <si>
    <t>Tab 8: Expense</t>
  </si>
  <si>
    <t>Tab 9: Reconciliation</t>
  </si>
  <si>
    <t>Tab 10: Accuracy of Report</t>
  </si>
  <si>
    <t>NPI</t>
  </si>
  <si>
    <t>EMS Region 1 - Western MA</t>
  </si>
  <si>
    <t>EMS Region 2 - Central MA</t>
  </si>
  <si>
    <t>EMS Region 3 - Northeastern MA</t>
  </si>
  <si>
    <t>EMS Region 4 - Metro Boston</t>
  </si>
  <si>
    <t>EMS Region 5 - Southeastern MA/Cape Cod</t>
  </si>
  <si>
    <t>Licensure Level</t>
  </si>
  <si>
    <t>More than $100k?</t>
  </si>
  <si>
    <t>Email Address</t>
  </si>
  <si>
    <t>Level of Services 911 Emergency Contracts</t>
  </si>
  <si>
    <t>Level of Services Other Emergency</t>
  </si>
  <si>
    <t>Level of Services Describe Other Emergency Service Type</t>
  </si>
  <si>
    <t>Level of Services Non-Emergency</t>
  </si>
  <si>
    <t>Level of Services ALS</t>
  </si>
  <si>
    <t>Level of Services ALS Other</t>
  </si>
  <si>
    <t>Level of Services Describe Other ALS Service Type</t>
  </si>
  <si>
    <t>Level of Services BLS</t>
  </si>
  <si>
    <t>Level of Services Wheelchair Van</t>
  </si>
  <si>
    <t>Level of Services Air Ambulance</t>
  </si>
  <si>
    <t>Level of Services Other</t>
  </si>
  <si>
    <t>Level of Services Describe Other Service Type</t>
  </si>
  <si>
    <t>Staffing Type</t>
  </si>
  <si>
    <t>Describe Other Staffing Type</t>
  </si>
  <si>
    <t>Hours in Normal Work Week</t>
  </si>
  <si>
    <t>Hours of Operation ALS Days Per Week</t>
  </si>
  <si>
    <t>Hours of Operation ALS Hours Per Day</t>
  </si>
  <si>
    <t>Hours of Operation BLS Days Per Week</t>
  </si>
  <si>
    <t>Hours of Operation BLS Hours Per Day</t>
  </si>
  <si>
    <t>Hours of Operation Wheelchair Van Days Per Week</t>
  </si>
  <si>
    <t>Hours of Operation Wheelchair Van Hours Per Day</t>
  </si>
  <si>
    <t>Hours of Operation Rotor Wing Days Per Week</t>
  </si>
  <si>
    <t>Hours of Operation Rotor Wing Hours Per Day</t>
  </si>
  <si>
    <t>Hours of Operation Fixed Wing Days Per Week</t>
  </si>
  <si>
    <t>Hours of Operation Fixed Wing Hours Per Day</t>
  </si>
  <si>
    <t>Class I Vehicles</t>
  </si>
  <si>
    <t>Class V Vehicles</t>
  </si>
  <si>
    <t>Wheelchair Van Vehicles</t>
  </si>
  <si>
    <t>Class IV Vehicles</t>
  </si>
  <si>
    <t>Other Vehicles (support)</t>
  </si>
  <si>
    <t>Total Ambulance Mileage for FY</t>
  </si>
  <si>
    <t>Total Wheelchair Van Mileage for FY</t>
  </si>
  <si>
    <t>Total Air Ambulance Mileage for FY</t>
  </si>
  <si>
    <t>Total All Other Mileage for FY</t>
  </si>
  <si>
    <t>Total Miles for FY</t>
  </si>
  <si>
    <t>A0425 Ambulance Loaded Mileage</t>
  </si>
  <si>
    <t>S0215 Wheelchair Van Loaded Mileage</t>
  </si>
  <si>
    <t>A0426 ALS 1 Number of Trips</t>
  </si>
  <si>
    <t>A0427 ALS 1 Emergency Number of Trips</t>
  </si>
  <si>
    <t>A0428 BLS Number of Trips</t>
  </si>
  <si>
    <t>A0429 BLS Emergency Number of Trips</t>
  </si>
  <si>
    <t>A0433 ALS 2 Number of Trips</t>
  </si>
  <si>
    <t>A0434 Speciality Care Transport Number of Trips</t>
  </si>
  <si>
    <t>A0130 Wheelchair Van Number of Trips</t>
  </si>
  <si>
    <t>T2001 Wheelchair Van Patient Attendant/Escort Number of Trips</t>
  </si>
  <si>
    <t>A0120 Nonemergency Wheelchair Van Transport COVID-19 Number of Trips</t>
  </si>
  <si>
    <t>A0431 Rotor Wing Number of Trips</t>
  </si>
  <si>
    <t>A0430 Fixed Wing Number of Trips</t>
  </si>
  <si>
    <t>All Other Transports Number of Trips</t>
  </si>
  <si>
    <t>All Other Transports Describe</t>
  </si>
  <si>
    <t>Executive Officer(s) Total FTE</t>
  </si>
  <si>
    <t>Executive Officer(s) Total Dollars</t>
  </si>
  <si>
    <t>Executive Officer(s) Admin FTE</t>
  </si>
  <si>
    <t>Executive Officer(s) Admin Dollars</t>
  </si>
  <si>
    <t>Executive Officer(s) ALS FTE</t>
  </si>
  <si>
    <t>Executive Officer(s) ALS Dollars</t>
  </si>
  <si>
    <t>Executive Officer(s) BLS FTE</t>
  </si>
  <si>
    <t>Executive Officer(s) BLS Dollars</t>
  </si>
  <si>
    <t>Executive Officer(s) Wheelchair Van FTE</t>
  </si>
  <si>
    <t>Executive Officer(s) Wheelchair Van Dollars</t>
  </si>
  <si>
    <t>Executive Officer(s) Rotor Wing FTE</t>
  </si>
  <si>
    <t>Executive Officer(s) Rotor Wing Dollars</t>
  </si>
  <si>
    <t>Executive Officer(s) Fixed Wing FTE</t>
  </si>
  <si>
    <t>Executive Officer(s) Fixed Wing Dollars</t>
  </si>
  <si>
    <t>Executive Officer(s) Other Services FTE</t>
  </si>
  <si>
    <t>Executive Officer(s) Other Services Dollars</t>
  </si>
  <si>
    <t>Fiscal Officer(s) Total FTE</t>
  </si>
  <si>
    <t>Fiscal Officer(s) Total Dollars</t>
  </si>
  <si>
    <t>Fiscal Officer(s) Admin FTE</t>
  </si>
  <si>
    <t>Fiscal Officer(s) Admin Dollars</t>
  </si>
  <si>
    <t>Fiscal Officer(s) ALS FTE</t>
  </si>
  <si>
    <t>Fiscal Officer(s) ALS Dollars</t>
  </si>
  <si>
    <t>Fiscal Officer(s) BLS FTE</t>
  </si>
  <si>
    <t>Fiscal Officer(s) BLS Dollars</t>
  </si>
  <si>
    <t>Fiscal Officer(s) Wheelchair Van FTE</t>
  </si>
  <si>
    <t>Fiscal Officer(s) Wheelchair Van Dollars</t>
  </si>
  <si>
    <t>Fiscal Officer(s) Rotor Wing FTE</t>
  </si>
  <si>
    <t>Fiscal Officer(s) Rotor Wing Dollars</t>
  </si>
  <si>
    <t>Fiscal Officer(s) Fixed Wing FTE</t>
  </si>
  <si>
    <t>Fiscal Officer(s) Fixed Wing Dollars</t>
  </si>
  <si>
    <t>Fiscal Officer(s) Other Services FTE</t>
  </si>
  <si>
    <t>Fiscal Officer(s) Other Services Dollars</t>
  </si>
  <si>
    <t>Billing/Collection Total FTEs</t>
  </si>
  <si>
    <t>Billing/Collection Total Dollars</t>
  </si>
  <si>
    <t>Billing/Collection Admin FTEs</t>
  </si>
  <si>
    <t>Billing/Collection Admin Dollars</t>
  </si>
  <si>
    <t>Billing/Collection ALS FTE</t>
  </si>
  <si>
    <t>Billing/Collection ALS Dollars</t>
  </si>
  <si>
    <t>Billing/Collection BLS FTE</t>
  </si>
  <si>
    <t>Billing/Collection BLS Dollars</t>
  </si>
  <si>
    <t>Billing/Collection Wheelchair Van FTE</t>
  </si>
  <si>
    <t>Billing/Collection Wheelchair Van Dollars</t>
  </si>
  <si>
    <t>Billing/Collection Rotor Wing FTE</t>
  </si>
  <si>
    <t>Billing/Collection Rotor Wing Dollars</t>
  </si>
  <si>
    <t>Billing/Collection Fixed Wing FTE</t>
  </si>
  <si>
    <t>Billing/Collection Fixed Wing Dollars</t>
  </si>
  <si>
    <t>Billing/Collection Other Services FTE</t>
  </si>
  <si>
    <t>Billing/Collection Other Services Dollars</t>
  </si>
  <si>
    <t>Clerical/Support Total FTE</t>
  </si>
  <si>
    <t>Clerical/Support Total Dollars</t>
  </si>
  <si>
    <t>Clerical/Support Admin FTE</t>
  </si>
  <si>
    <t>Clerical/Support Admin Dollars</t>
  </si>
  <si>
    <t>Clerical/Support ALS FTE</t>
  </si>
  <si>
    <t>Clerical/Support ALS Dollars</t>
  </si>
  <si>
    <t>Clerical/Support BLS FTE</t>
  </si>
  <si>
    <t>Clerical/Support BLS Dollars</t>
  </si>
  <si>
    <t>Clerical/Support Wheelchair Van FTE</t>
  </si>
  <si>
    <t>Clerical/Support Wheelchair Van Dollars</t>
  </si>
  <si>
    <t>Clerical/Support Rotor Wing FTE</t>
  </si>
  <si>
    <t>Clerical/Support Rotor Wing Dollars</t>
  </si>
  <si>
    <t>Clerical/Support Fixed Wing FTE</t>
  </si>
  <si>
    <t>Clerical/Support Fixed Wing Dollars</t>
  </si>
  <si>
    <t>Clerical/Support Other Services FTE</t>
  </si>
  <si>
    <t>Clerical/Support Other Services Dollars</t>
  </si>
  <si>
    <t>Communications Personnel Total FTE</t>
  </si>
  <si>
    <t>Communications Personnel Total Dollars</t>
  </si>
  <si>
    <t>Communications Personnel Admin FTE</t>
  </si>
  <si>
    <t>Communications Personnel Admin Dollars</t>
  </si>
  <si>
    <t>Communications Personnel ALS FTE</t>
  </si>
  <si>
    <t>Communications Personnel ALS Dollars</t>
  </si>
  <si>
    <t>Communications Personnel BLS FTE</t>
  </si>
  <si>
    <t>Communications Personnel BLS Dollars</t>
  </si>
  <si>
    <t>Communications Personnel Wheelchair Van FTE</t>
  </si>
  <si>
    <t>Communications Personnel Wheelchair Van Dollars</t>
  </si>
  <si>
    <t>Communications Personnel Rotor Wing FTE</t>
  </si>
  <si>
    <t>Communications Personnel Rotor Wing Dollars</t>
  </si>
  <si>
    <t>Communications Personnel Fixed Wing FTE</t>
  </si>
  <si>
    <t>Communications Personnel Fixed Wing Dollars</t>
  </si>
  <si>
    <t>Communications Personnel Other Services FTE</t>
  </si>
  <si>
    <t>Communications Personnel Other Services Dollars</t>
  </si>
  <si>
    <t>Maintenance Staff Total FTE</t>
  </si>
  <si>
    <t>Maintenance Staff Total Dollars</t>
  </si>
  <si>
    <t>Maintenance Staff Admin FTE</t>
  </si>
  <si>
    <t>Maintenance Staff Admin Dollars</t>
  </si>
  <si>
    <t>Maintenance Staff ALS FTE</t>
  </si>
  <si>
    <t>Maintenance Staff ALS Dollars</t>
  </si>
  <si>
    <t>Maintenance Staff BLS FTE</t>
  </si>
  <si>
    <t>Maintenance Staff BLS Dollars</t>
  </si>
  <si>
    <t>Maintenance Staff Wheelchair Van FTE</t>
  </si>
  <si>
    <t>Maintenance Staff Wheelchair Van Dollars</t>
  </si>
  <si>
    <t>Maintenance Staff Rotor Wing FTE</t>
  </si>
  <si>
    <t>Maintenance Staff Rotor Wing Dollars</t>
  </si>
  <si>
    <t>Maintenance Staff Fixed Wing FTE</t>
  </si>
  <si>
    <t>Maintenance Staff Fixed Wing Dollars</t>
  </si>
  <si>
    <t>Maintenance Staff Other Services FTE</t>
  </si>
  <si>
    <t>Maintenance Staff Other Services Dollars</t>
  </si>
  <si>
    <t>Other Admin Staff Total FTE</t>
  </si>
  <si>
    <t>Other Admin Staff Total Dollars</t>
  </si>
  <si>
    <t>Other Admin Staff Admin FTE</t>
  </si>
  <si>
    <t>Other Admin Staff Admin Dollars</t>
  </si>
  <si>
    <t>Other Admin Staff ALS FTE</t>
  </si>
  <si>
    <t>Other Admin Staff ALS Dollars</t>
  </si>
  <si>
    <t>Other Admin Staff BLS FTE</t>
  </si>
  <si>
    <t>Other Admin Staff BLS Dollars</t>
  </si>
  <si>
    <t>Other Admin Staff Wheelchair Van FTE</t>
  </si>
  <si>
    <t>Other Admin Staff Wheelchair Van Dollars</t>
  </si>
  <si>
    <t>Other Admin Staff Rotor Wing FTE</t>
  </si>
  <si>
    <t>Other Admin Staff Rotor Wing Dollars</t>
  </si>
  <si>
    <t>Other Admin Staff Fixed Wing FTE</t>
  </si>
  <si>
    <t>Other Admin Staff Fixed Wing Dollars</t>
  </si>
  <si>
    <t>Other Admin Staff Other Services FTE</t>
  </si>
  <si>
    <t>Total Admin Staff Total FTE</t>
  </si>
  <si>
    <t>Total Admin Staff Total Dollars</t>
  </si>
  <si>
    <t>Total Admin Staff Admin FTE</t>
  </si>
  <si>
    <t>Total Admin Staff Admin Dollars</t>
  </si>
  <si>
    <t>Total Admin Staff ALS FTE</t>
  </si>
  <si>
    <t>Total Admin Staff ALS Dollars</t>
  </si>
  <si>
    <t>Total Admin Staff BLS FTE</t>
  </si>
  <si>
    <t>Total Admin Staff BLS Dollars</t>
  </si>
  <si>
    <t>Total Admin Staff Wheelchair Van FTE</t>
  </si>
  <si>
    <t>Total Admin Staff Wheelchair Van Dollars</t>
  </si>
  <si>
    <t>Total Admin Staff Rotor Wing FTE</t>
  </si>
  <si>
    <t>Total Admin Staff Rotor Wing Dollars</t>
  </si>
  <si>
    <t>Total Admin Staff Fixed Wing FTE</t>
  </si>
  <si>
    <t>Total Admin Staff Fixed Wing Dollars</t>
  </si>
  <si>
    <t>Total Admin Staff Other Services FTE</t>
  </si>
  <si>
    <t>Total Admin Staff Other Services Dollars</t>
  </si>
  <si>
    <t>EMT Basic Total FTE</t>
  </si>
  <si>
    <t>EMT Basic Total Dollars</t>
  </si>
  <si>
    <t>EMT Basic Admin FTE</t>
  </si>
  <si>
    <t>EMT Basic Admin Dollars</t>
  </si>
  <si>
    <t>EMT Basic ALS FTE</t>
  </si>
  <si>
    <t>EMT Basic ALS Dollars</t>
  </si>
  <si>
    <t>EMT Basic BLS FTE</t>
  </si>
  <si>
    <t>EMT Basic BLS Dollars</t>
  </si>
  <si>
    <t>EMT Basic Wheelchair Van FTE</t>
  </si>
  <si>
    <t>EMT Basic Wheelchair Van Dollars</t>
  </si>
  <si>
    <t>EMT Basic Rotor Wing FTE</t>
  </si>
  <si>
    <t>EMT Basic Rotor Wing Dollars</t>
  </si>
  <si>
    <t>EMT Basic Fixed Wing FTE</t>
  </si>
  <si>
    <t>EMT Basic Fixed Wing Dollars</t>
  </si>
  <si>
    <t>EMT Basic Other Services FTE</t>
  </si>
  <si>
    <t>EMT Basic Other Services Dollars</t>
  </si>
  <si>
    <t>EMT Intermediate Total FTE</t>
  </si>
  <si>
    <t>EMT Intermediate Total Dollars</t>
  </si>
  <si>
    <t>EMT Intermediate Admin FTE</t>
  </si>
  <si>
    <t>EMT Intermediate Admin Dollars</t>
  </si>
  <si>
    <t>EMT Intermediate ALS FTE</t>
  </si>
  <si>
    <t>EMT Intermediate ALS Dollars</t>
  </si>
  <si>
    <t>EMT Intermediate BLS FTE</t>
  </si>
  <si>
    <t>EMT Intermediate BLS Dollars</t>
  </si>
  <si>
    <t>EMT Intermediate Wheelchair Van FTE</t>
  </si>
  <si>
    <t>EMT Intermediate Wheelchair Van Dollars</t>
  </si>
  <si>
    <t>EMT Intermediate Rotor Wing FTE</t>
  </si>
  <si>
    <t>EMT Intermediate Rotor Wing Dollars</t>
  </si>
  <si>
    <t>EMT Intermediate Fixed Wing FTE</t>
  </si>
  <si>
    <t>EMT Intermediate Fixed Wing Dollars</t>
  </si>
  <si>
    <t>EMT Intermediate Other Services FTE</t>
  </si>
  <si>
    <t>EMT Intermediate Other Services Dollars</t>
  </si>
  <si>
    <t>EMT Paramedic Total FTE</t>
  </si>
  <si>
    <t>EMT Paramedic Total Dollars</t>
  </si>
  <si>
    <t>EMT Paramedic Admin FTE</t>
  </si>
  <si>
    <t>EMT Paramedic Admin Dollars</t>
  </si>
  <si>
    <t>EMT Paramedic ALS FTE</t>
  </si>
  <si>
    <t>EMT Paramedic ALS Dollars</t>
  </si>
  <si>
    <t>EMT Paramedic BLS FTE</t>
  </si>
  <si>
    <t>EMT Paramedic BLS Dollars</t>
  </si>
  <si>
    <t>EMT Paramedic Wheelchair Van FTE</t>
  </si>
  <si>
    <t>EMT Paramedic Wheelchair Van Dollars</t>
  </si>
  <si>
    <t>EMT Paramedic Rotor Wing FTE</t>
  </si>
  <si>
    <t>EMT Paramedic Rotor Wing Dollars</t>
  </si>
  <si>
    <t>EMT Paramedic Fixed Wing FTE</t>
  </si>
  <si>
    <t>EMT Paramedic Fixed Wing Dollars</t>
  </si>
  <si>
    <t>EMT Paramedic Other Services FTE</t>
  </si>
  <si>
    <t>EMT Paramedic Other Services Dollars</t>
  </si>
  <si>
    <t>Driver Attendant (Wheelchair Van) Total FTE</t>
  </si>
  <si>
    <t>Driver Attendant (Wheelchair Van) Total Dollars</t>
  </si>
  <si>
    <t>Driver Attendant (Wheelchair Van) Admin FTE</t>
  </si>
  <si>
    <t>Driver Attendant (Wheelchair Van) Admin Dollars</t>
  </si>
  <si>
    <t>Driver Attendant (Wheelchair Van) ALS FTE</t>
  </si>
  <si>
    <t>Driver Attendant (Wheelchair Van) ALS Dollars</t>
  </si>
  <si>
    <t>Driver Attendant (Wheelchair Van) BLS FTE</t>
  </si>
  <si>
    <t>Driver Attendant (Wheelchair Van) BLS Dollars</t>
  </si>
  <si>
    <t>Driver Attendant (Wheelchair Van) Wheelchair Van FTE</t>
  </si>
  <si>
    <t>Driver Attendant (Wheelchair Van) Wheelchair Van Dollars</t>
  </si>
  <si>
    <t>Driver Attendant (Wheelchair Van) Rotor Wing FTE</t>
  </si>
  <si>
    <t>Driver Attendant (Wheelchair Van) Rotor Wing Dollars</t>
  </si>
  <si>
    <t>Driver Attendant (Wheelchair Van) Fixed Wing FTE</t>
  </si>
  <si>
    <t>Driver Attendant (Wheelchair Van) Fixed Wing Dollars</t>
  </si>
  <si>
    <t>Driver Attendant (Wheelchair Van) Other Services FTE</t>
  </si>
  <si>
    <t>Driver Attendant (Wheelchair Van) Other Services Dollars</t>
  </si>
  <si>
    <t>Operations/Field Supervisors Total FTE</t>
  </si>
  <si>
    <t>Operations/Field Supervisors Total Dollars</t>
  </si>
  <si>
    <t>Operations/Field Supervisors Admin FTE</t>
  </si>
  <si>
    <t>Operations/Field Supervisors Admin Dollars</t>
  </si>
  <si>
    <t>Operations/Field Supervisors ALS FTE</t>
  </si>
  <si>
    <t>Operations/Field Supervisors ALS Dollars</t>
  </si>
  <si>
    <t>Operations/Field Supervisors BLS FTE</t>
  </si>
  <si>
    <t>Operations/Field Supervisors BLS Dollars</t>
  </si>
  <si>
    <t>Operations/Field Supervisors Wheelchair Van FTE</t>
  </si>
  <si>
    <t>Operations/Field Supervisors Wheelchair Van Dollars</t>
  </si>
  <si>
    <t>Operations/Field Supervisors Rotor Wing FTE</t>
  </si>
  <si>
    <t>Operations/Field Supervisors Rotor Wing Dollars</t>
  </si>
  <si>
    <t>Operations/Field Supervisors Fixed Wing FTE</t>
  </si>
  <si>
    <t>Operations/Field Supervisors Fixed Wing Dollars</t>
  </si>
  <si>
    <t>Operations/Field Supervisors Other Services FTE</t>
  </si>
  <si>
    <t>Operations/Field Supervisors Other Services Dollars</t>
  </si>
  <si>
    <t>Clinical Training/Medical Director Total FTE</t>
  </si>
  <si>
    <t>Clinical Training/Medical Director Total Dollars</t>
  </si>
  <si>
    <t>Clinical Training/Medical Director Admin FTE</t>
  </si>
  <si>
    <t>Clinical Training/Medical Director Admin Dollars</t>
  </si>
  <si>
    <t>Clinical Training/Medical Director ALS FTE</t>
  </si>
  <si>
    <t>Clinical Training/Medical Director ALS Dollars</t>
  </si>
  <si>
    <t>Clinical Training/Medical Director BLS FTE</t>
  </si>
  <si>
    <t>Clinical Training/Medical Director BLS Dollars</t>
  </si>
  <si>
    <t>Clinical Training/Medical Director Wheelchair Van FTE</t>
  </si>
  <si>
    <t>Clinical Training/Medical Director Wheelchair Van Dollars</t>
  </si>
  <si>
    <t>Clinical Training/Medical Director Rotor Wing FTE</t>
  </si>
  <si>
    <t>Clinical Training/Medical Director Rotor Wing Dollars</t>
  </si>
  <si>
    <t>Clinical Training/Medical Director Fixed Wing FTE</t>
  </si>
  <si>
    <t>Clinical Training/Medical Director Fixed Wing Dollars</t>
  </si>
  <si>
    <t>Clinical Training/Medical Director Other Services FTE</t>
  </si>
  <si>
    <t>Clinical Training/Medical Director Other Services Dollars</t>
  </si>
  <si>
    <t>Total Direct Service Staff Total FTE</t>
  </si>
  <si>
    <t>Total Direct Service Staff Total Dollars</t>
  </si>
  <si>
    <t>Total Direct Service Staff Admin FTE</t>
  </si>
  <si>
    <t>Total Direct Service Staff Admin Dollars</t>
  </si>
  <si>
    <t>Total Direct Service Staff ALS FTE</t>
  </si>
  <si>
    <t>Total Direct Service Staff ALS Dollars</t>
  </si>
  <si>
    <t>Total Direct Service Staff BLS FTE</t>
  </si>
  <si>
    <t>Total Direct Service Staff BLS Dollars</t>
  </si>
  <si>
    <t>Total Direct Service Staff Wheelchair Van FTE</t>
  </si>
  <si>
    <t>Total Direct Service Staff Wheelchair Van Dollars</t>
  </si>
  <si>
    <t>Total Direct Service Staff Rotor Wing FTE</t>
  </si>
  <si>
    <t>Total Direct Service Staff Rotor Wing Dollars</t>
  </si>
  <si>
    <t>Total Direct Service Staff Fixed Wing FTE</t>
  </si>
  <si>
    <t>Total Direct Service Staff Fixed Wing Dollars</t>
  </si>
  <si>
    <t>Total Direct Service Staff Other Services FTE</t>
  </si>
  <si>
    <t>Total Direct Service Staff Other Services Dollars</t>
  </si>
  <si>
    <t>Total Employee Total FTE</t>
  </si>
  <si>
    <t>Total Employee Total Dollars</t>
  </si>
  <si>
    <t>Total Employee Admin FTE</t>
  </si>
  <si>
    <t>Total Employee Admin Dollars</t>
  </si>
  <si>
    <t>Total Employee ALS FTE</t>
  </si>
  <si>
    <t>Total Employee ALS Dollars</t>
  </si>
  <si>
    <t>Total Employee BLS FTE</t>
  </si>
  <si>
    <t>Total Employee BLS Dollars</t>
  </si>
  <si>
    <t>Total Employee Wheelchair Van FTE</t>
  </si>
  <si>
    <t>Total Employee Wheelchair Van Dollars</t>
  </si>
  <si>
    <t>Total Employee Rotor Wing FTE</t>
  </si>
  <si>
    <t>Total Employee Rotor Wing Dollars</t>
  </si>
  <si>
    <t>Total Employee Fixed Wing FTE</t>
  </si>
  <si>
    <t>Total Employee Fixed Wing Dollars</t>
  </si>
  <si>
    <t>Total Employee Other Services FTE</t>
  </si>
  <si>
    <t>Total Employee Other Services Dollars</t>
  </si>
  <si>
    <t>Leasing Expense Total</t>
  </si>
  <si>
    <t>Leasing Expense Admin</t>
  </si>
  <si>
    <t>Leasing Expense ALS</t>
  </si>
  <si>
    <t>Leasing Expense BLS</t>
  </si>
  <si>
    <t>Leasing Expense Wheelchair Van</t>
  </si>
  <si>
    <t>Leasing Expense Rotor Wing</t>
  </si>
  <si>
    <t>Leasing Expense Fixed Wing</t>
  </si>
  <si>
    <t>Leasing Expense Other Services</t>
  </si>
  <si>
    <t>Leasing Expense Not Directly Allocable</t>
  </si>
  <si>
    <t>Vehicle Insurance Total</t>
  </si>
  <si>
    <t>Vehicle Insurance Admin</t>
  </si>
  <si>
    <t>Vehicle Insurance ALS</t>
  </si>
  <si>
    <t>Vehicle Insurance BLS</t>
  </si>
  <si>
    <t>Vehicle Insurance Wheelchair Van</t>
  </si>
  <si>
    <t>Vehicle Insurance Rotor Wing</t>
  </si>
  <si>
    <t>Vehicle Insurance Fixed Wing</t>
  </si>
  <si>
    <t>Vehicle Insurance Other Services</t>
  </si>
  <si>
    <t>Vehicle Insurance Expenses Not Directly Allocable</t>
  </si>
  <si>
    <t>Interest Expense Total</t>
  </si>
  <si>
    <t>Interest Expense Admin</t>
  </si>
  <si>
    <t>Interest Expense ALS</t>
  </si>
  <si>
    <t>Interest Expense BLS</t>
  </si>
  <si>
    <t>Interest Expense Wheelchair Van</t>
  </si>
  <si>
    <t>Interest Expense Rotor Wing</t>
  </si>
  <si>
    <t>Interest Expense Fixed Wing</t>
  </si>
  <si>
    <t>Interest Expense Other Services</t>
  </si>
  <si>
    <t>Interest Expense Not Directly Allocable</t>
  </si>
  <si>
    <t>Vehicle Depreciation Total</t>
  </si>
  <si>
    <t>Vehicle Depreciation Admin</t>
  </si>
  <si>
    <t>Vehicle Depreciation ALS</t>
  </si>
  <si>
    <t>Vehicle Depreciation BLS</t>
  </si>
  <si>
    <t>Vehicle Depreciation Wheelchair Van</t>
  </si>
  <si>
    <t>Vehicle Depreciation Rotor Wing</t>
  </si>
  <si>
    <t>Vehicle Depreciation Fixed Wing</t>
  </si>
  <si>
    <t>Vehicle Depreciation Other Services</t>
  </si>
  <si>
    <t>Vehicle Depreciation Expenses Not Directly Allocable</t>
  </si>
  <si>
    <t>Repairs and Maintenance Total</t>
  </si>
  <si>
    <t>Repairs and Maintenance Admin</t>
  </si>
  <si>
    <t>Repairs and Maintenance ALS</t>
  </si>
  <si>
    <t>Repairs and Maintenance BLS</t>
  </si>
  <si>
    <t>Repairs and Maintenance Wheelchair Van</t>
  </si>
  <si>
    <t>Repairs and Maintenance Rotor Wing</t>
  </si>
  <si>
    <t>Repairs and Maintenance Fixed Wing</t>
  </si>
  <si>
    <t>Repairs and Maintenance Other Services</t>
  </si>
  <si>
    <t>Repairs and Maintenance Expenses Not Directly Allocable</t>
  </si>
  <si>
    <t>Gas, Oil, and Other Vehicle Related Fluids Total</t>
  </si>
  <si>
    <t>Gas, Oil, and Other Vehicle Related Fluids Admin</t>
  </si>
  <si>
    <t>Gas, Oil, and Other Vehicle Related Fluids ALS</t>
  </si>
  <si>
    <t>Gas, Oil, and Other Vehicle Related Fluids BLS</t>
  </si>
  <si>
    <t>Gas, Oil, and Other Vehicle Related Fluids Wheelchair Van</t>
  </si>
  <si>
    <t>Gas, Oil, and Other Vehicle Related Fluids Rotor Wing</t>
  </si>
  <si>
    <t>Gas, Oil, and Other Vehicle Related Fluids Fixed Wing</t>
  </si>
  <si>
    <t>Gas, Oil, and Other Vehicle Related Fluids Other Services</t>
  </si>
  <si>
    <t>Gas, Oil, and Other Vehicle Related Fluids Expenses Not Directly Allocable</t>
  </si>
  <si>
    <t>Taxes Total</t>
  </si>
  <si>
    <t>Taxes Admin</t>
  </si>
  <si>
    <t>Taxes ALS</t>
  </si>
  <si>
    <t>Taxes BLS</t>
  </si>
  <si>
    <t>Taxes Wheelchair Van</t>
  </si>
  <si>
    <t>Taxes Rotor Wing</t>
  </si>
  <si>
    <t>Taxes Fixed Wing</t>
  </si>
  <si>
    <t>Taxes Other Services</t>
  </si>
  <si>
    <t>Taxes Expenses Not Directly Allocable</t>
  </si>
  <si>
    <t>Vehicle Licenses and Registrations Total</t>
  </si>
  <si>
    <t>Vehicle Licenses and Registrations Admin</t>
  </si>
  <si>
    <t>Vehicle Licenses and Registrations ALS</t>
  </si>
  <si>
    <t>Vehicle Licenses and Registrations BLS</t>
  </si>
  <si>
    <t>Vehicle Licenses and Registrations Wheelchair Van</t>
  </si>
  <si>
    <t>Vehicle Licenses and Registrations Rotor Wing</t>
  </si>
  <si>
    <t>Vehicle Licenses and Registrations Fixed Wing</t>
  </si>
  <si>
    <t>Vehicle Licenses and Registrations Other Services</t>
  </si>
  <si>
    <t>Vehicle Licenses and Registrations Expenses Not Directly Allocable</t>
  </si>
  <si>
    <t>Tolls Total</t>
  </si>
  <si>
    <t>Tolls Admin</t>
  </si>
  <si>
    <t>Tolls ALS</t>
  </si>
  <si>
    <t>Tolls BLS</t>
  </si>
  <si>
    <t>Tolls Wheelchair Van</t>
  </si>
  <si>
    <t>Tolls Other Services</t>
  </si>
  <si>
    <t>Tolls Expenses Not Directly Allocable</t>
  </si>
  <si>
    <t>Other Vehicle Expenses Total</t>
  </si>
  <si>
    <t>Other Vehicle Expenses Admin</t>
  </si>
  <si>
    <t>Other Vehicle Expenses ALS</t>
  </si>
  <si>
    <t>Other Vehicle Expenses BLS</t>
  </si>
  <si>
    <t>Other Vehicle Expenses Wheelchair Van</t>
  </si>
  <si>
    <t>Other Vehicle Expenses Rotor Wing</t>
  </si>
  <si>
    <t>Other Vehicle Expenses Fixed Wing</t>
  </si>
  <si>
    <t>Other Vehicle Expenses Other Services</t>
  </si>
  <si>
    <t>Other Vehicle Expenses Not Directly Allocable</t>
  </si>
  <si>
    <t>Other Vehicle Expenses Description</t>
  </si>
  <si>
    <t>Total Vehicle Operating Expenses Total</t>
  </si>
  <si>
    <t>Total Vehicle Operating Expenses Admin</t>
  </si>
  <si>
    <t>Total Vehicle Operating Expenses ALS</t>
  </si>
  <si>
    <t>Total Vehicle Operating Expenses BLS</t>
  </si>
  <si>
    <t>Total Vehicle Operating Expenses Wheelchair Van</t>
  </si>
  <si>
    <t>Total Vehicle Operating Expenses Rotor Wing</t>
  </si>
  <si>
    <t>Total Vehicle Operating Expenses Fixed Wing</t>
  </si>
  <si>
    <t>Total Vehicle Operating Expenses Other Services</t>
  </si>
  <si>
    <t>Total Vehicle Operating Expenses Not Directly Allocable</t>
  </si>
  <si>
    <t>Unallocated Vehicle Operating Expenses</t>
  </si>
  <si>
    <t>Allocation of Vehicle Expenses Based on Number of Transports - ALS</t>
  </si>
  <si>
    <t>Allocation of Vehicle Expenses Based on Number of Transports - BLS</t>
  </si>
  <si>
    <t>Allocation of Vehicle Expenses Based on Number of Transports - Wheelchair Van</t>
  </si>
  <si>
    <t>Allocation of Vehicle Expenses Based on Number of Transports - Rotor Wing</t>
  </si>
  <si>
    <t>Allocation of Vehicle Expenses Based on Number of Transports - Fixed Wing</t>
  </si>
  <si>
    <t>Allocation of Vehicle Expenses Based on Number of Transports - Other Services</t>
  </si>
  <si>
    <t>Directly Allocated Vehicle Operating Expenses - ALS</t>
  </si>
  <si>
    <t>Directly Allocated Vehicle Operating Expenses - BLS</t>
  </si>
  <si>
    <t>Directly Allocated Vehicle Operating Expenses - Wheelchair Van</t>
  </si>
  <si>
    <t>Directly Allocated Vehicle Operating Expenses - Rotor Wing</t>
  </si>
  <si>
    <t>Directly Allocated Vehicle Operating Expenses - Fixed Wing</t>
  </si>
  <si>
    <t>Directly Allocated Vehicle Operating Expenses - Other Services</t>
  </si>
  <si>
    <t>Total Vehicle Expenses Total</t>
  </si>
  <si>
    <t>Total Vehicle Expenses ALS</t>
  </si>
  <si>
    <t>Total Vehicle Expenses BLS</t>
  </si>
  <si>
    <t>Total Vehicle Expenses Wheelchair Van</t>
  </si>
  <si>
    <t>Total Vehicle Expenses Rotor Wing</t>
  </si>
  <si>
    <t>Total Vehicle Expenses Fixed Wing</t>
  </si>
  <si>
    <t>Total Vehicle Expenses Other Services</t>
  </si>
  <si>
    <t>Allocation - ALS Number of Transports</t>
  </si>
  <si>
    <t>Allocation - ALS Percent of Total Transports</t>
  </si>
  <si>
    <t>Allocation - BLS Number of Transports</t>
  </si>
  <si>
    <t>Allocation - BLS Percent of Total Transports</t>
  </si>
  <si>
    <t>Allocation - Wheelchair Van Number of Transports</t>
  </si>
  <si>
    <t>Allocation - Wheelchair Van Percent of Total Transports</t>
  </si>
  <si>
    <t>Allocation - Rotor Wing Number of Transports</t>
  </si>
  <si>
    <t>Allocation - Rotor Wing Percent of Total Transports</t>
  </si>
  <si>
    <t>Allocation - Fixed Wing Number of Transports</t>
  </si>
  <si>
    <t>Allocation - Fixed Wing Percent of Total Transports</t>
  </si>
  <si>
    <t>Allocation - Other Services Number of Transports</t>
  </si>
  <si>
    <t>Allocation - Other Services Percent of Total Transports</t>
  </si>
  <si>
    <t>Allocation - Total Transports</t>
  </si>
  <si>
    <t>Rent Total</t>
  </si>
  <si>
    <t>Rent Admin</t>
  </si>
  <si>
    <t>Rent ALS</t>
  </si>
  <si>
    <t>Rent BLS</t>
  </si>
  <si>
    <t>Rent Wheelchair Van</t>
  </si>
  <si>
    <t>Rent Rotor Wing</t>
  </si>
  <si>
    <t>Rent Fixed Wing</t>
  </si>
  <si>
    <t>Rent Other Services</t>
  </si>
  <si>
    <t>Rent Expenses Not Directly Allocable</t>
  </si>
  <si>
    <t>Mortgage Interest Total</t>
  </si>
  <si>
    <t>Mortgage Interest Admin</t>
  </si>
  <si>
    <t>Mortgage Interest ALS</t>
  </si>
  <si>
    <t>Mortgage Interest BLS</t>
  </si>
  <si>
    <t>Mortgage Interest Wheelchair Van</t>
  </si>
  <si>
    <t>Mortgage Interest Rotor Wing</t>
  </si>
  <si>
    <t>Mortgage Interest Fixed Wing</t>
  </si>
  <si>
    <t>Mortgage Interest Other Services</t>
  </si>
  <si>
    <t>Mortgage Interest Expenses Not Directly Allocable</t>
  </si>
  <si>
    <t>Depreciation (Building) Total</t>
  </si>
  <si>
    <t>Depreciation (Building) Admin</t>
  </si>
  <si>
    <t>Depreciation (Building) ALS</t>
  </si>
  <si>
    <t>Depreciation (Building) BLS</t>
  </si>
  <si>
    <t>Depreciation (Building) Wheelchair Van</t>
  </si>
  <si>
    <t>Depreciation (Building) Rotor Wing</t>
  </si>
  <si>
    <t>Depreciation (Building) Fixed Wing</t>
  </si>
  <si>
    <t>Depreciation (Building) Other Services</t>
  </si>
  <si>
    <t>Depreciation (Building) Expenses Not Directly Allocable</t>
  </si>
  <si>
    <t>Depreciation (Equipment) Total</t>
  </si>
  <si>
    <t>Depreciation (Equipment) Admin</t>
  </si>
  <si>
    <t>Depreciation (Equipment) ALS</t>
  </si>
  <si>
    <t>Depreciation (Equipment) BLS</t>
  </si>
  <si>
    <t>Depreciation (Equipment) Wheelchair Van</t>
  </si>
  <si>
    <t>Depreciation (Equipment) Rotor Wing</t>
  </si>
  <si>
    <t>Depreciation (Equipment) Fixed Wing</t>
  </si>
  <si>
    <t>Depreciation (Equipment) Other Services</t>
  </si>
  <si>
    <t>Depreciation (Equipment) Expenses Not Directly Allocable</t>
  </si>
  <si>
    <t>Repairs and Maintenance (Building) Total</t>
  </si>
  <si>
    <t>Repairs and Maintenance (Building) Admin</t>
  </si>
  <si>
    <t>Repairs and Maintenance (Building) ALS</t>
  </si>
  <si>
    <t>Repairs and Maintenance (Building) BLS</t>
  </si>
  <si>
    <t>Repairs and Maintenance (Building) Wheelchair Van</t>
  </si>
  <si>
    <t>Repairs and Maintenance (Building) Rotor Wing</t>
  </si>
  <si>
    <t>Repairs and Maintenance (Building) Fixed Wing</t>
  </si>
  <si>
    <t>Repairs and Maintenance (Building) Other Services</t>
  </si>
  <si>
    <t>Repairs and Maintenance (Building) Expenses Not Directly Allocable</t>
  </si>
  <si>
    <t>Property Tax Total</t>
  </si>
  <si>
    <t>Property Tax Admin</t>
  </si>
  <si>
    <t>Property Tax ALS</t>
  </si>
  <si>
    <t>Property Tax BLS</t>
  </si>
  <si>
    <t>Property Tax Wheelchair Van</t>
  </si>
  <si>
    <t>Property Tax Rotor Wing</t>
  </si>
  <si>
    <t>Property Tax Fixed Wing</t>
  </si>
  <si>
    <t>Property Tax Other Services</t>
  </si>
  <si>
    <t>Property Tax Expenses Not Directly Allocable</t>
  </si>
  <si>
    <t>Insurance (Billing and Equipment) Total</t>
  </si>
  <si>
    <t>Insurance (Billing and Equipment) Admin</t>
  </si>
  <si>
    <t>Insurance (Billing and Equipment) ALS</t>
  </si>
  <si>
    <t>Insurance (Billing and Equipment) BLS</t>
  </si>
  <si>
    <t>Insurance (Billing and Equipment) Wheelchair Van</t>
  </si>
  <si>
    <t>Insurance (Billing and Equipment) Rotor Wing</t>
  </si>
  <si>
    <t>Insurance (Billing and Equipment) Fixed Wing</t>
  </si>
  <si>
    <t>Insurance (Billing and Equipment) Other Services</t>
  </si>
  <si>
    <t>Insurance (Billing and Equipment) Expenses Not Directly Allocable</t>
  </si>
  <si>
    <t>Utilities Total</t>
  </si>
  <si>
    <t>Utilities Admin</t>
  </si>
  <si>
    <t>Utilities ALS</t>
  </si>
  <si>
    <t>Utilities BLS</t>
  </si>
  <si>
    <t>Utilities Wheelchair Van</t>
  </si>
  <si>
    <t>Utilities Rotor Wing</t>
  </si>
  <si>
    <t>Utilities Fixed Wing</t>
  </si>
  <si>
    <t>Utilities Other Services</t>
  </si>
  <si>
    <t>Utilities Expenses Not Directly Allocable</t>
  </si>
  <si>
    <t>Donated Space Total</t>
  </si>
  <si>
    <t>Donated Space Admin</t>
  </si>
  <si>
    <t>Donated Space ALS</t>
  </si>
  <si>
    <t>Donated Space BLS</t>
  </si>
  <si>
    <t>Donated Space Wheelchair Van</t>
  </si>
  <si>
    <t>Donated Space Rotor Wing</t>
  </si>
  <si>
    <t>Donated Space Fixed Wing</t>
  </si>
  <si>
    <t>Donated Space Other Services</t>
  </si>
  <si>
    <t>Donated Space Expenses Not Directly Allocable</t>
  </si>
  <si>
    <t>Other Occupancy Expenses Total</t>
  </si>
  <si>
    <t>Other Occupancy Expenses Admin</t>
  </si>
  <si>
    <t>Other Occupancy Expenses ALS</t>
  </si>
  <si>
    <t>Other Occupancy Expenses BLS</t>
  </si>
  <si>
    <t>Other Occupancy Expenses Wheelchair Van</t>
  </si>
  <si>
    <t>Other Occupancy Expenses Rotor Wing</t>
  </si>
  <si>
    <t>Other Occupancy Expenses Fixed Wing</t>
  </si>
  <si>
    <t>Other Occupancy Expenses Other Services</t>
  </si>
  <si>
    <t>Other Occupancy Expenses Not Directly Allocable</t>
  </si>
  <si>
    <t>Other Occupancy Expenses Description</t>
  </si>
  <si>
    <t>Total Occupancy Expenses Total</t>
  </si>
  <si>
    <t>Total Occupancy Expenses Admin</t>
  </si>
  <si>
    <t>Total Occupancy Expenses ALS</t>
  </si>
  <si>
    <t>Total Occupancy Expenses BLS</t>
  </si>
  <si>
    <t>Total Occupancy Expenses Wheelchair Van</t>
  </si>
  <si>
    <t>Total Occupancy Expenses Rotor Wing</t>
  </si>
  <si>
    <t>Total Occupancy Expenses Fixed Wing</t>
  </si>
  <si>
    <t>Total Occupancy Expenses Other Services</t>
  </si>
  <si>
    <t>Total Occupancy Expenses Not Directly Allocable</t>
  </si>
  <si>
    <t>Unallocated Occupancy Expenses</t>
  </si>
  <si>
    <t>Allocation Based on Square Footage Admin</t>
  </si>
  <si>
    <t>Allocation Based on Square Footage ALS</t>
  </si>
  <si>
    <t>Allocation Based on Square Footage BLS</t>
  </si>
  <si>
    <t>Allocation Based on Square Footage Wheelchair Van</t>
  </si>
  <si>
    <t>Allocation Based on Square Footage Rotor Wing</t>
  </si>
  <si>
    <t>Allocation Based on Square Footage Fixed Wing</t>
  </si>
  <si>
    <t>Allocation Based on Square Footage Other Services</t>
  </si>
  <si>
    <t>Directly Allocated Occupancy Expenses Admin</t>
  </si>
  <si>
    <t>Directly Allocated Occupancy Expenses ALS</t>
  </si>
  <si>
    <t>Directly Allocated Occupancy Expenses BLS</t>
  </si>
  <si>
    <t>Directly Allocated Occupancy Expenses Wheelchair Van</t>
  </si>
  <si>
    <t>Directly Allocated Occupancy Expenses Rotor Wing</t>
  </si>
  <si>
    <t>Directly Allocated Occupancy Expenses Fixed Wing</t>
  </si>
  <si>
    <t>Directly Allocated Occupancy Expenses Other Services</t>
  </si>
  <si>
    <t>Administration Square Footage</t>
  </si>
  <si>
    <t>Administration Square Footage Percent</t>
  </si>
  <si>
    <t xml:space="preserve">ALS Square Footage </t>
  </si>
  <si>
    <t>ALS Square Footage Percent</t>
  </si>
  <si>
    <t>BLS Square Footage</t>
  </si>
  <si>
    <t>BLS Square Footage Percent</t>
  </si>
  <si>
    <t>Wheelchair Van Square Footage</t>
  </si>
  <si>
    <t>Wheelchair Van Square Footage Percent</t>
  </si>
  <si>
    <t>Rotor Wing Square Footage</t>
  </si>
  <si>
    <t>Rotor Wing Square Footage Percent</t>
  </si>
  <si>
    <t>Fixed Wing Square Footage</t>
  </si>
  <si>
    <t>Fixed Wing Square Footage Percent</t>
  </si>
  <si>
    <t>Other Programs Square Footage</t>
  </si>
  <si>
    <t>Other Programs Square Footage Percent</t>
  </si>
  <si>
    <t>Total Square Footage</t>
  </si>
  <si>
    <t>Total Square Footage Percent</t>
  </si>
  <si>
    <t>Other Programs Description</t>
  </si>
  <si>
    <t>Mass. Self-Pay/Private Pay Total</t>
  </si>
  <si>
    <t>Mass. Self-Pay/Private Pay Wheelchair Van</t>
  </si>
  <si>
    <t>Mass. Self-Pay/Private Pay Rotor Wing</t>
  </si>
  <si>
    <t>Mass. Self-Pay/Private Pay Fixed Wing</t>
  </si>
  <si>
    <t>Mass. Self-Pay/Private Pay Other Services</t>
  </si>
  <si>
    <t>Mass. Medicare Total</t>
  </si>
  <si>
    <t>Mass. Medicare Wheelchair Van</t>
  </si>
  <si>
    <t>Mass. Medicare Rotor Wing</t>
  </si>
  <si>
    <t>Mass. Medicare Fixed Wing</t>
  </si>
  <si>
    <t>Mass. Medicare Other Services</t>
  </si>
  <si>
    <t>Mass. Medicaid Total</t>
  </si>
  <si>
    <t>Mass. Medicaid Wheelchair Van</t>
  </si>
  <si>
    <t>Mass. Medicaid Rotor Wing</t>
  </si>
  <si>
    <t>Mass. Medicaid Fixed Wing</t>
  </si>
  <si>
    <t>Mass. Medicaid Other Services</t>
  </si>
  <si>
    <t>Mass. Commercial Total</t>
  </si>
  <si>
    <t>Mass. Commercial Wheelchair Van</t>
  </si>
  <si>
    <t>Mass. Commercial Rotor Wing</t>
  </si>
  <si>
    <t>Mass. Commercial Fixed Wing</t>
  </si>
  <si>
    <t>Mass. Commercial Other Services</t>
  </si>
  <si>
    <t>Mass. Contracts Total</t>
  </si>
  <si>
    <t>Mass. Contracts Wheelchair Van</t>
  </si>
  <si>
    <t>Mass. Contracts Rotor Wing</t>
  </si>
  <si>
    <t>Mass. Contracts Fixed Wing</t>
  </si>
  <si>
    <t>Mass. Contracts Other Services</t>
  </si>
  <si>
    <t>Mass. Municipal Subsidy Total</t>
  </si>
  <si>
    <t>Mass. Municipal Subsidy Wheelchair Van</t>
  </si>
  <si>
    <t>Mass. Municipal Subsidy Rotor Wing</t>
  </si>
  <si>
    <t>Mass. Municipal Subsidy Fixed Wing</t>
  </si>
  <si>
    <t>Mass. Municipal Subsidy Other Services</t>
  </si>
  <si>
    <t>Mass. All Other Payers Total</t>
  </si>
  <si>
    <t>Mass. All Other Payers Wheelchair Van</t>
  </si>
  <si>
    <t>Mass. All Other Payers Rotor Wing</t>
  </si>
  <si>
    <t>Mass. All Other Payers Fixed Wing</t>
  </si>
  <si>
    <t>Mass. All Other Payers Other Services</t>
  </si>
  <si>
    <t>Total Mass. Operating Revenue Total</t>
  </si>
  <si>
    <t>Total Mass. Operating Revenue Wheelchair Van</t>
  </si>
  <si>
    <t>Total Mass. Operating Revenue Rotor Wing</t>
  </si>
  <si>
    <t>Total Mass. Operating Revenue Fixed Wing</t>
  </si>
  <si>
    <t>Total Mass. Operating Revenue Other Services</t>
  </si>
  <si>
    <t>Other States Self-Pay/Private Pay Total</t>
  </si>
  <si>
    <t>Other States Self-Pay/Private Pay Wheelchair Van</t>
  </si>
  <si>
    <t>Other States Self-Pay/Private Pay Rotor Wing</t>
  </si>
  <si>
    <t>Other States Self-Pay/Private Pay Fixed Wing</t>
  </si>
  <si>
    <t>Other States Self-Pay/Private Pay Other Services</t>
  </si>
  <si>
    <t>Other States Medicare Total</t>
  </si>
  <si>
    <t>Other States Medicare Wheelchair Van</t>
  </si>
  <si>
    <t>Other States Medicare Rotor Wing</t>
  </si>
  <si>
    <t>Other States Medicare Fixed Wing</t>
  </si>
  <si>
    <t>Other States Medicare Other Services</t>
  </si>
  <si>
    <t>Other States Medicaid Total</t>
  </si>
  <si>
    <t>Other States Medicaid Wheelchair Van</t>
  </si>
  <si>
    <t>Other States Medicaid Rotor Wing</t>
  </si>
  <si>
    <t>Other States Medicaid Fixed Wing</t>
  </si>
  <si>
    <t>Other States Medicaid Other Services</t>
  </si>
  <si>
    <t>Other States Commercial Total</t>
  </si>
  <si>
    <t>Other States Commercial Wheelchair Van</t>
  </si>
  <si>
    <t>Other States Commercial Rotor Wing</t>
  </si>
  <si>
    <t>Other States Commercial Fixed Wing</t>
  </si>
  <si>
    <t>Other States Commercial Other Services</t>
  </si>
  <si>
    <t>Other States Contracts Total</t>
  </si>
  <si>
    <t>Other States Contracts Wheelchair Van</t>
  </si>
  <si>
    <t>Other States Contracts Rotor Wing</t>
  </si>
  <si>
    <t>Other States Contracts Fixed Wing</t>
  </si>
  <si>
    <t>Other States Contracts Other Services</t>
  </si>
  <si>
    <t>Other States Municipal Subsidy Total</t>
  </si>
  <si>
    <t>Other States Municipal Subsidy Wheelchair Van</t>
  </si>
  <si>
    <t>Other States Municipal Subsidy Rotor Wing</t>
  </si>
  <si>
    <t>Other States Municipal Subsidy Fixed Wing</t>
  </si>
  <si>
    <t>Other States Municipal Subsidy Other Services</t>
  </si>
  <si>
    <t>Other States All Other Payers Total</t>
  </si>
  <si>
    <t>Other States All Other Payers Wheelchair Van</t>
  </si>
  <si>
    <t>Other States All Other Payers Rotor Wing</t>
  </si>
  <si>
    <t>Other States All Other Payers Fixed Wing</t>
  </si>
  <si>
    <t>Other States All Other Payers Other Services</t>
  </si>
  <si>
    <t>Total Other States Operating Revenue Total</t>
  </si>
  <si>
    <t>Total Other States Operating Revenue Wheelchair Van</t>
  </si>
  <si>
    <t>Total Other States Operating Revenue Rotor Wing</t>
  </si>
  <si>
    <t>Total Other States Operating Revenue Fixed Wing</t>
  </si>
  <si>
    <t>Total Other States Operating Revenue Other Services</t>
  </si>
  <si>
    <t>Total Operating Revenue Total</t>
  </si>
  <si>
    <t>Total Operating Revenue Wheelchair Van</t>
  </si>
  <si>
    <t>Total Operating Revenue Rotor Wing</t>
  </si>
  <si>
    <t>Total Operating Revenue Fixed Wing</t>
  </si>
  <si>
    <t>Total Operating Revenue Other Services</t>
  </si>
  <si>
    <t>Unrestricted Donations</t>
  </si>
  <si>
    <t>Unrestricted Other</t>
  </si>
  <si>
    <t>Unrestricted Other Description</t>
  </si>
  <si>
    <t>Total Unrestricted Grants, Gifts, Donations</t>
  </si>
  <si>
    <t>Restricted Donations</t>
  </si>
  <si>
    <t>Restricted Other</t>
  </si>
  <si>
    <t>Restricted Other Description</t>
  </si>
  <si>
    <t>Total Restricted Grants, Gifts, Donations</t>
  </si>
  <si>
    <t>Non-Operating Income</t>
  </si>
  <si>
    <t>Non-Operating Income Description</t>
  </si>
  <si>
    <t>Total Other Income</t>
  </si>
  <si>
    <t>Total Revenue from all Sources</t>
  </si>
  <si>
    <t>Total Admin Staff Salary/Wages</t>
  </si>
  <si>
    <t>Admin Staff Salary/Wages - Admin</t>
  </si>
  <si>
    <t>Admin Staff Salary/Wages - ALS</t>
  </si>
  <si>
    <t>Admin Staff Salary/Wages - BLS</t>
  </si>
  <si>
    <t>Admin Staff Salary/Wages - Wheelchair Van</t>
  </si>
  <si>
    <t>Admin Staff Salary/Wages - Rotor Wing</t>
  </si>
  <si>
    <t>Admin Staff Salary/Wages - Fixed Wing</t>
  </si>
  <si>
    <t>Admin Staff Salary/Wages - Other Services</t>
  </si>
  <si>
    <t>Total Direct Service Staff Salary/Wages</t>
  </si>
  <si>
    <t>Direct Service Staff Salary/Wages - Admin</t>
  </si>
  <si>
    <t>Direct Staff Service Salary/Wages - ALS</t>
  </si>
  <si>
    <t>Direct ServiceStaff Salary/Wages - BLS</t>
  </si>
  <si>
    <t>Direct Service Staff Salary/Wages - Wheelchair Van</t>
  </si>
  <si>
    <t>Direct Service Staff Salary/Wages - Rotor Wing</t>
  </si>
  <si>
    <t>Direct Service Staff Salary/Wages - Fixed Wing</t>
  </si>
  <si>
    <t>Direct Service Staff Salary/Wages - Other Services</t>
  </si>
  <si>
    <t>Total Salary/Wages</t>
  </si>
  <si>
    <t>Total Salary/Wages - Admin</t>
  </si>
  <si>
    <t>Total Salary/Wages - ALS</t>
  </si>
  <si>
    <t>Total Salary/Wages - BLS</t>
  </si>
  <si>
    <t>Total Salary/Wages - Wheelchair Van</t>
  </si>
  <si>
    <t>Total Salary/Wages - Rotor Wing</t>
  </si>
  <si>
    <t>Total Salary/Wages - Fixed Wing</t>
  </si>
  <si>
    <t>Total Salary/Wages - Other Services</t>
  </si>
  <si>
    <t>Total Payroll Taxes</t>
  </si>
  <si>
    <t>Payroll Taxes - Admin</t>
  </si>
  <si>
    <t>Payroll Taxes - ALS</t>
  </si>
  <si>
    <t>Payroll Taxes - BLS</t>
  </si>
  <si>
    <t>Payroll Taxes - Wheelchair Van</t>
  </si>
  <si>
    <t>Payroll Taxes - Rotor Wing</t>
  </si>
  <si>
    <t>Payroll Taxes - Fixed Wing</t>
  </si>
  <si>
    <t>Payroll Taxes - Other Services</t>
  </si>
  <si>
    <t>Total Non-Salary Related Benefits</t>
  </si>
  <si>
    <t>Non-Salary Related Benefits - Admin</t>
  </si>
  <si>
    <t>Non-Salary Related Benefits - ALS</t>
  </si>
  <si>
    <t>Non-Salary Related Benefits - BLS</t>
  </si>
  <si>
    <t>Non-Salary Related Benefits - Wheelchair Van</t>
  </si>
  <si>
    <t>Non-Salary Related Benefits - Rotor Wing</t>
  </si>
  <si>
    <t>Non-Salary Related Benefits - Fixed Wing</t>
  </si>
  <si>
    <t>Non-Salary Related Benefits - Other Services</t>
  </si>
  <si>
    <t>Total Retirement Plan</t>
  </si>
  <si>
    <t>Retirement Plan - Admin</t>
  </si>
  <si>
    <t>Retirement Plan - ALS</t>
  </si>
  <si>
    <t>Retirement Plan - BLS</t>
  </si>
  <si>
    <t>Retirement Plan - Wheelchair Van</t>
  </si>
  <si>
    <t>Retirement Plan - Rotor Wing</t>
  </si>
  <si>
    <t>Retirement Plan - Fixed Wing</t>
  </si>
  <si>
    <t>Retirement Plan - Other Services</t>
  </si>
  <si>
    <t>Total Employee Compensation &amp; Related Expense Total</t>
  </si>
  <si>
    <t>Total Employee Compensation &amp; Related Expense - Admin</t>
  </si>
  <si>
    <t>Total Employee Compensation &amp; Related Expense - ALS</t>
  </si>
  <si>
    <t>Total Employee Compensation &amp; Related Expense - BLS</t>
  </si>
  <si>
    <t>Total Employee Compensation &amp; Related Expense - Wheelchair Van</t>
  </si>
  <si>
    <t>Total Employee Compensation &amp; Related Expense - Rotor Wing</t>
  </si>
  <si>
    <t>Total Employee Compensation &amp; Related Expense - Fixed Wing</t>
  </si>
  <si>
    <t>Total Employee Compensation &amp; Related Expense - Other Services</t>
  </si>
  <si>
    <t>Total Vehicle Expenses Admin</t>
  </si>
  <si>
    <t>Subcontracted Staff Total</t>
  </si>
  <si>
    <t>Subcontracted Staff Admin</t>
  </si>
  <si>
    <t>Subcontracted Staff ALS</t>
  </si>
  <si>
    <t>Subcontracted Staff BLS</t>
  </si>
  <si>
    <t>Subcontracted Staff Wheelchair Van</t>
  </si>
  <si>
    <t>Subcontracted Staff Rotor Wing</t>
  </si>
  <si>
    <t>Subcontracted Staff Fixed Wing</t>
  </si>
  <si>
    <t>Subcontracted Staff Other Services</t>
  </si>
  <si>
    <t>Staff Training Total</t>
  </si>
  <si>
    <t>Staff Training Admin</t>
  </si>
  <si>
    <t>Staff Training ALS</t>
  </si>
  <si>
    <t>Staff Training BLS</t>
  </si>
  <si>
    <t>Staff Training Wheelchair Van</t>
  </si>
  <si>
    <t>Staff Training Rotor Wing</t>
  </si>
  <si>
    <t>Staff Training Fixed Wing</t>
  </si>
  <si>
    <t>Staff Training Other Services</t>
  </si>
  <si>
    <t>Medicine/Pharmacy Total</t>
  </si>
  <si>
    <t>Medicine/Pharmacy Admin</t>
  </si>
  <si>
    <t>Medicine/Pharmacy ALS</t>
  </si>
  <si>
    <t>Medicine/Pharmacy BLS</t>
  </si>
  <si>
    <t>Medicine/Pharmacy Wheelchair Van</t>
  </si>
  <si>
    <t>Medicine/Pharmacy Rotor Wing</t>
  </si>
  <si>
    <t>Medicine/Pharmacy Fixed Wing</t>
  </si>
  <si>
    <t>Medicine/Pharmacy Other Services</t>
  </si>
  <si>
    <t>Medical Supplies and Equipment Total</t>
  </si>
  <si>
    <t>Medical Supplies and Equipment Admin</t>
  </si>
  <si>
    <t>Medical Supplies and Equipment ALS</t>
  </si>
  <si>
    <t>Medical Supplies and Equipment BLS</t>
  </si>
  <si>
    <t>Medical Supplies and Equipment Wheelchair Van</t>
  </si>
  <si>
    <t>Medical Supplies and Equipment Rotor Wing</t>
  </si>
  <si>
    <t>Medical Supplies and Equipment Fixed Wing</t>
  </si>
  <si>
    <t>Medical Supplies and Equipment Other Services</t>
  </si>
  <si>
    <t>Communications Equipment Total</t>
  </si>
  <si>
    <t>Communications Equipment Admin</t>
  </si>
  <si>
    <t>Communications Equipment ALS</t>
  </si>
  <si>
    <t>Communications Equipment BLS</t>
  </si>
  <si>
    <t>Communications Equipment Wheelchair Van</t>
  </si>
  <si>
    <t>Communications Equipment Rotor Wing</t>
  </si>
  <si>
    <t>Communications Equipment Fixed Wing</t>
  </si>
  <si>
    <t>Communications Equipment Other Services</t>
  </si>
  <si>
    <t>Laundry, Uniform Expense Total</t>
  </si>
  <si>
    <t>Laundry, Uniform Expense Admin</t>
  </si>
  <si>
    <t>Laundry, Uniform Expense ALS</t>
  </si>
  <si>
    <t>Laundry, Uniform Expense BLS</t>
  </si>
  <si>
    <t>Laundry, Uniform Expense Wheelchair Van</t>
  </si>
  <si>
    <t>Laundry, Uniform Expense Rotor Wing</t>
  </si>
  <si>
    <t>Laundry, Uniform Expense Fixed Wing</t>
  </si>
  <si>
    <t>Laundry, Uniform Expense Other Services</t>
  </si>
  <si>
    <t>Marketing/Development Total</t>
  </si>
  <si>
    <t>Marketing/Development Admin</t>
  </si>
  <si>
    <t>Marketing/Development ALS</t>
  </si>
  <si>
    <t>Marketing/Development BLS</t>
  </si>
  <si>
    <t>Marketing/Development Wheelchair Van</t>
  </si>
  <si>
    <t>Marketing/Development Rotor Wing</t>
  </si>
  <si>
    <t>Marketing/Development Fixed Wing</t>
  </si>
  <si>
    <t>Marketing/Development Other Services</t>
  </si>
  <si>
    <t>Donations Total</t>
  </si>
  <si>
    <t>Donations Admin</t>
  </si>
  <si>
    <t>Donations ALS</t>
  </si>
  <si>
    <t>Donations BLS</t>
  </si>
  <si>
    <t>Donations Wheelchair Van</t>
  </si>
  <si>
    <t>Donations Rotor Wing</t>
  </si>
  <si>
    <t>Donations Fixed Wing</t>
  </si>
  <si>
    <t>Donations Other Services</t>
  </si>
  <si>
    <t>Travel/Entertainment Total</t>
  </si>
  <si>
    <t>Travel/Entertainment Admin</t>
  </si>
  <si>
    <t>Travel/Entertainment ALS</t>
  </si>
  <si>
    <t>Travel/Entertainment BLS</t>
  </si>
  <si>
    <t>Travel/Entertainment Wheelchair Van</t>
  </si>
  <si>
    <t>Travel/Entertainment Rotor Wing</t>
  </si>
  <si>
    <t>Travel/Entertainment Fixed Wing</t>
  </si>
  <si>
    <t>Travel/Entertainment Other Services</t>
  </si>
  <si>
    <t>Meals Total</t>
  </si>
  <si>
    <t>Meals Admin</t>
  </si>
  <si>
    <t>Meals ALS</t>
  </si>
  <si>
    <t>Meals BLS</t>
  </si>
  <si>
    <t>Meals Wheelchair Van</t>
  </si>
  <si>
    <t>Meals Rotor Wing</t>
  </si>
  <si>
    <t>Meals Fixed Wing</t>
  </si>
  <si>
    <t>Meals Other Services</t>
  </si>
  <si>
    <t>Collection Fees Total</t>
  </si>
  <si>
    <t>Collection Fees Admin</t>
  </si>
  <si>
    <t>Collection Fees ALS</t>
  </si>
  <si>
    <t>Collection Fees BLS</t>
  </si>
  <si>
    <t>Collection Fees Wheelchair Van</t>
  </si>
  <si>
    <t>Collection Fees Rotor Wing</t>
  </si>
  <si>
    <t>Collection Fees Fixed Wing</t>
  </si>
  <si>
    <t>Collection Fees Other Services</t>
  </si>
  <si>
    <t>Public Relations Total</t>
  </si>
  <si>
    <t>Public Relations Admin</t>
  </si>
  <si>
    <t>Public Relations ALS</t>
  </si>
  <si>
    <t>Public Relations BLS</t>
  </si>
  <si>
    <t>Public Relations Wheelchair Van</t>
  </si>
  <si>
    <t>Public Relations Rotor Wing</t>
  </si>
  <si>
    <t>Public Relations Fixed Wing</t>
  </si>
  <si>
    <t>Public Relations Other Services</t>
  </si>
  <si>
    <t>Penalties and Late Charges Total</t>
  </si>
  <si>
    <t>Penalties and Late Charges Admin</t>
  </si>
  <si>
    <t>Penalties and Late Charges ALS</t>
  </si>
  <si>
    <t>Penalties and Late Charges BLS</t>
  </si>
  <si>
    <t>Penalties and Late Charges Wheelchair Van</t>
  </si>
  <si>
    <t>Penalties and Late Charges Rotor Wing</t>
  </si>
  <si>
    <t>Penalties and Late Charges Fixed Wing</t>
  </si>
  <si>
    <t>Penalties and Late Charges Other Supplies</t>
  </si>
  <si>
    <t>Other Expenses Total</t>
  </si>
  <si>
    <t>Other Expenses Admin</t>
  </si>
  <si>
    <t>Other Expenses ALS</t>
  </si>
  <si>
    <t>Other Expenses BLS</t>
  </si>
  <si>
    <t>Other Expenses Wheelchair Van</t>
  </si>
  <si>
    <t>Other Expenses Rotor Wing</t>
  </si>
  <si>
    <t>Other Expenses Fixed Wing</t>
  </si>
  <si>
    <t>Other Expenses Other Services</t>
  </si>
  <si>
    <t>Other Expenses Description</t>
  </si>
  <si>
    <t>Total Direct Allocable Expenses Total</t>
  </si>
  <si>
    <t>Total Direct Allocable Expenses Admin</t>
  </si>
  <si>
    <t>Total Direct Allocable Expenses ALS</t>
  </si>
  <si>
    <t>Total Direct Allocable Expenses BLS</t>
  </si>
  <si>
    <t>Total Direct Allocable Expenses Wheelchair Van</t>
  </si>
  <si>
    <t>Total Direct Allocable Expenses Rotor Wing</t>
  </si>
  <si>
    <t>Total Direct Allocable Expenses Fixed Wing</t>
  </si>
  <si>
    <t>Total Direct Allocable Expenses Other Services</t>
  </si>
  <si>
    <t>Office Supplies, Postage, Printing Total</t>
  </si>
  <si>
    <t>Office Supplies, Postage, Printing Admin</t>
  </si>
  <si>
    <t>Insurance Total</t>
  </si>
  <si>
    <t>Insurance Admin</t>
  </si>
  <si>
    <t>Interest (other than vehicle and mortgage) Total</t>
  </si>
  <si>
    <t>Interest (other than vehicle and mortgage) Admin</t>
  </si>
  <si>
    <t>Computer and Other Equipment Total</t>
  </si>
  <si>
    <t>Computer and Other Equipment Admin</t>
  </si>
  <si>
    <t>Legal Fees Total</t>
  </si>
  <si>
    <t>Legal Fees Admin</t>
  </si>
  <si>
    <t>Accounting Fees Total</t>
  </si>
  <si>
    <t>Accounting Fees Admin</t>
  </si>
  <si>
    <t>Accounting/Bookkeeping Total</t>
  </si>
  <si>
    <t>Accounting/Bookkeeping Admin</t>
  </si>
  <si>
    <t>Payroll Service Total</t>
  </si>
  <si>
    <t>Payroll Service Admin</t>
  </si>
  <si>
    <t>Billing Service Total</t>
  </si>
  <si>
    <t>Billing Service Admin</t>
  </si>
  <si>
    <t>Business Planning Total</t>
  </si>
  <si>
    <t>Business Planning Admin</t>
  </si>
  <si>
    <t>Lobbying Total</t>
  </si>
  <si>
    <t>Lobbying Admin</t>
  </si>
  <si>
    <t>Medical Director Total</t>
  </si>
  <si>
    <t>Medical Director Admin</t>
  </si>
  <si>
    <t>Information Systems Total</t>
  </si>
  <si>
    <t>Information Systems Admin</t>
  </si>
  <si>
    <t>Other Professional Fees Total</t>
  </si>
  <si>
    <t>Other Professional Fees Admin</t>
  </si>
  <si>
    <t>Other Professional Fees Description</t>
  </si>
  <si>
    <t>Income Taxes Total</t>
  </si>
  <si>
    <t>Income Taxes Admin</t>
  </si>
  <si>
    <t>Bad Debt Expense Total</t>
  </si>
  <si>
    <t>Bad Debt Expense Admin</t>
  </si>
  <si>
    <t>Parent Org Expense Total</t>
  </si>
  <si>
    <t>Parent Org Expense Admin</t>
  </si>
  <si>
    <t>Dues/Subscriptions Total</t>
  </si>
  <si>
    <t>Dues/Subscriptions Admin</t>
  </si>
  <si>
    <t>Telephone/Internet Total</t>
  </si>
  <si>
    <t>Telephone/Internet Admin</t>
  </si>
  <si>
    <t>Subcontractors Total</t>
  </si>
  <si>
    <t>Subcontractors Admin</t>
  </si>
  <si>
    <t>Other Admin Expense Total</t>
  </si>
  <si>
    <t>Other Admin Expense Admin</t>
  </si>
  <si>
    <t>Other Admin Expense Description</t>
  </si>
  <si>
    <t>Total General Admin Expense Total</t>
  </si>
  <si>
    <t>Total General Admin Expense Admin</t>
  </si>
  <si>
    <t>Directly Allocated Expenses Admin</t>
  </si>
  <si>
    <t>Directly Allocated Expenses ALS</t>
  </si>
  <si>
    <t>Directly Allocated Expenses BLS</t>
  </si>
  <si>
    <t>Directly Allocated Expenses Wheelchair Van</t>
  </si>
  <si>
    <t>Directly Allocated Expenses Rotor Wing</t>
  </si>
  <si>
    <t>Directly Allocated Expenses Fixed Wing</t>
  </si>
  <si>
    <t>Directly Allocated Expenses Other Services</t>
  </si>
  <si>
    <t>Percent of Directly Allocated Expenses ALS</t>
  </si>
  <si>
    <t>Percent of Directly Allocated Expenses BLS</t>
  </si>
  <si>
    <t>Percent of Directly Allocated Expenses Wheelchair Van</t>
  </si>
  <si>
    <t>Percent of Directly Allocated Expenses Rotor Wing</t>
  </si>
  <si>
    <t>Percent of Directly Allocated Expenses Fixed Wing</t>
  </si>
  <si>
    <t>Percent of Directly Allocated Expenses Other Services</t>
  </si>
  <si>
    <t>Total General Admin Expense</t>
  </si>
  <si>
    <t>Excess of Revenue over Expenses</t>
  </si>
  <si>
    <t>Total Revenue in Cost Report</t>
  </si>
  <si>
    <t>Total Expenses in Cost Report</t>
  </si>
  <si>
    <t>Profitability</t>
  </si>
  <si>
    <t>Signature of Authorized Submitter</t>
  </si>
  <si>
    <t>Date of Submission</t>
  </si>
  <si>
    <t>Submitter's Acknowledgement</t>
  </si>
  <si>
    <t>01.C.9</t>
  </si>
  <si>
    <t>01.C.10</t>
  </si>
  <si>
    <t>01.C.11</t>
  </si>
  <si>
    <t>01.C.12</t>
  </si>
  <si>
    <t>01.C.13</t>
  </si>
  <si>
    <t>01.C.14</t>
  </si>
  <si>
    <t>01.C.15</t>
  </si>
  <si>
    <t>01.C.16</t>
  </si>
  <si>
    <t>01.C.17</t>
  </si>
  <si>
    <t>01.C.18</t>
  </si>
  <si>
    <t>01.C.19</t>
  </si>
  <si>
    <t>01.C.21</t>
  </si>
  <si>
    <t>01.C.22</t>
  </si>
  <si>
    <t>01.C.23</t>
  </si>
  <si>
    <t>01.C.24</t>
  </si>
  <si>
    <t>01.C.25</t>
  </si>
  <si>
    <t>01.C.26</t>
  </si>
  <si>
    <t>01.C.27</t>
  </si>
  <si>
    <t>01.C.30</t>
  </si>
  <si>
    <t>01.C.31</t>
  </si>
  <si>
    <t>01.C.32</t>
  </si>
  <si>
    <t>01.C.33</t>
  </si>
  <si>
    <t>01.C.34</t>
  </si>
  <si>
    <t>01.C.35</t>
  </si>
  <si>
    <t>02.C.9</t>
  </si>
  <si>
    <t>02.C.10</t>
  </si>
  <si>
    <t>02.C.11</t>
  </si>
  <si>
    <t>02.C.15</t>
  </si>
  <si>
    <t>02.C.16</t>
  </si>
  <si>
    <t>02.C.17</t>
  </si>
  <si>
    <t>02.C.18</t>
  </si>
  <si>
    <t>02.C.19</t>
  </si>
  <si>
    <t>02.C.20</t>
  </si>
  <si>
    <t>02.C.21</t>
  </si>
  <si>
    <t>02.C.22</t>
  </si>
  <si>
    <t>02.C.23</t>
  </si>
  <si>
    <t>02.C.24</t>
  </si>
  <si>
    <t>02.C.25</t>
  </si>
  <si>
    <t>02.C.26</t>
  </si>
  <si>
    <t>02.C.29</t>
  </si>
  <si>
    <t>02.C.30</t>
  </si>
  <si>
    <t>02.C.31</t>
  </si>
  <si>
    <t>02.C.35</t>
  </si>
  <si>
    <t>02.C.36</t>
  </si>
  <si>
    <t>02.C.38</t>
  </si>
  <si>
    <t>02.C.39</t>
  </si>
  <si>
    <t>02.C.41</t>
  </si>
  <si>
    <t>02.C.42</t>
  </si>
  <si>
    <t>02.C.44</t>
  </si>
  <si>
    <t>02.C.45</t>
  </si>
  <si>
    <t>02.C.47</t>
  </si>
  <si>
    <t>02.C.48</t>
  </si>
  <si>
    <t>02.C.52</t>
  </si>
  <si>
    <t>02.C.53</t>
  </si>
  <si>
    <t>02.C.54</t>
  </si>
  <si>
    <t>02.C.55</t>
  </si>
  <si>
    <t>02.C.56</t>
  </si>
  <si>
    <t>03.D.8</t>
  </si>
  <si>
    <t>03.D.9</t>
  </si>
  <si>
    <t>03.D.10</t>
  </si>
  <si>
    <t>03.D.11</t>
  </si>
  <si>
    <t>03.D.12</t>
  </si>
  <si>
    <t>03.D.15</t>
  </si>
  <si>
    <t>03.D.16</t>
  </si>
  <si>
    <t>03.D.17</t>
  </si>
  <si>
    <t>03.D.18</t>
  </si>
  <si>
    <t>03.D.21</t>
  </si>
  <si>
    <t>03.D.22</t>
  </si>
  <si>
    <t>03.D.23</t>
  </si>
  <si>
    <t>03.D.24</t>
  </si>
  <si>
    <t>03.D.25</t>
  </si>
  <si>
    <t>03.D.26</t>
  </si>
  <si>
    <t>03.D.27</t>
  </si>
  <si>
    <t>03.D.28</t>
  </si>
  <si>
    <t>03.D.29</t>
  </si>
  <si>
    <t>03.D.30</t>
  </si>
  <si>
    <t>03.D.31</t>
  </si>
  <si>
    <t>03.D.32</t>
  </si>
  <si>
    <t>03.D.33</t>
  </si>
  <si>
    <t>03.D.34</t>
  </si>
  <si>
    <t>04.C.9</t>
  </si>
  <si>
    <t>04.D.9</t>
  </si>
  <si>
    <t>04.E.9</t>
  </si>
  <si>
    <t>04.F.9</t>
  </si>
  <si>
    <t>04.G.9</t>
  </si>
  <si>
    <t>04.H.9</t>
  </si>
  <si>
    <t>04.I.9</t>
  </si>
  <si>
    <t>04.J.9</t>
  </si>
  <si>
    <t>04.K.9</t>
  </si>
  <si>
    <t>04.L.9</t>
  </si>
  <si>
    <t>04.M.9</t>
  </si>
  <si>
    <t>04.N.9</t>
  </si>
  <si>
    <t>04.O.9</t>
  </si>
  <si>
    <t>04.P.9</t>
  </si>
  <si>
    <t>04.Q.9</t>
  </si>
  <si>
    <t>04.R.9</t>
  </si>
  <si>
    <t>04.C.10</t>
  </si>
  <si>
    <t>04.D.10</t>
  </si>
  <si>
    <t>04.E.10</t>
  </si>
  <si>
    <t>04.F.10</t>
  </si>
  <si>
    <t>04.G.10</t>
  </si>
  <si>
    <t>04.H.10</t>
  </si>
  <si>
    <t>04.I.10</t>
  </si>
  <si>
    <t>04.J.10</t>
  </si>
  <si>
    <t>04.K.10</t>
  </si>
  <si>
    <t>04.L.10</t>
  </si>
  <si>
    <t>04.M.10</t>
  </si>
  <si>
    <t>04.N.10</t>
  </si>
  <si>
    <t>04.O.10</t>
  </si>
  <si>
    <t>04.P.10</t>
  </si>
  <si>
    <t>04.Q.10</t>
  </si>
  <si>
    <t>04.R.10</t>
  </si>
  <si>
    <t>04.C.11</t>
  </si>
  <si>
    <t>04.D.11</t>
  </si>
  <si>
    <t>04.E.11</t>
  </si>
  <si>
    <t>04.F.11</t>
  </si>
  <si>
    <t>04.G.11</t>
  </si>
  <si>
    <t>04.H.11</t>
  </si>
  <si>
    <t>04.I.11</t>
  </si>
  <si>
    <t>04.J.11</t>
  </si>
  <si>
    <t>04.K.11</t>
  </si>
  <si>
    <t>04.L.11</t>
  </si>
  <si>
    <t>04.M.11</t>
  </si>
  <si>
    <t>04.N.11</t>
  </si>
  <si>
    <t>04.O.11</t>
  </si>
  <si>
    <t>04.P.11</t>
  </si>
  <si>
    <t>04.Q.11</t>
  </si>
  <si>
    <t>04.R.11</t>
  </si>
  <si>
    <t>04.C.12</t>
  </si>
  <si>
    <t>04.D.12</t>
  </si>
  <si>
    <t>04.E.12</t>
  </si>
  <si>
    <t>04.F.12</t>
  </si>
  <si>
    <t>04.G.12</t>
  </si>
  <si>
    <t>04.H.12</t>
  </si>
  <si>
    <t>04.I.12</t>
  </si>
  <si>
    <t>04.J.12</t>
  </si>
  <si>
    <t>04.K.12</t>
  </si>
  <si>
    <t>04.L.12</t>
  </si>
  <si>
    <t>04.M.12</t>
  </si>
  <si>
    <t>04.N.12</t>
  </si>
  <si>
    <t>04.O.12</t>
  </si>
  <si>
    <t>04.P.12</t>
  </si>
  <si>
    <t>04.Q.12</t>
  </si>
  <si>
    <t>04.R.12</t>
  </si>
  <si>
    <t>04.C.13</t>
  </si>
  <si>
    <t>04.D.13</t>
  </si>
  <si>
    <t>04.E.13</t>
  </si>
  <si>
    <t>04.F.13</t>
  </si>
  <si>
    <t>04.G.13</t>
  </si>
  <si>
    <t>04.H.13</t>
  </si>
  <si>
    <t>04.I.13</t>
  </si>
  <si>
    <t>04.J.13</t>
  </si>
  <si>
    <t>04.K.13</t>
  </si>
  <si>
    <t>04.L.13</t>
  </si>
  <si>
    <t>04.M.13</t>
  </si>
  <si>
    <t>04.N.13</t>
  </si>
  <si>
    <t>04.O.13</t>
  </si>
  <si>
    <t>04.P.13</t>
  </si>
  <si>
    <t>04.Q.13</t>
  </si>
  <si>
    <t>04.R.13</t>
  </si>
  <si>
    <t>04.C.14</t>
  </si>
  <si>
    <t>04.D.14</t>
  </si>
  <si>
    <t>04.E.14</t>
  </si>
  <si>
    <t>04.F.14</t>
  </si>
  <si>
    <t>04.G.14</t>
  </si>
  <si>
    <t>04.H.14</t>
  </si>
  <si>
    <t>04.I.14</t>
  </si>
  <si>
    <t>04.J.14</t>
  </si>
  <si>
    <t>04.K.14</t>
  </si>
  <si>
    <t>04.L.14</t>
  </si>
  <si>
    <t>04.M.14</t>
  </si>
  <si>
    <t>04.N.14</t>
  </si>
  <si>
    <t>04.O.14</t>
  </si>
  <si>
    <t>04.P.14</t>
  </si>
  <si>
    <t>04.Q.14</t>
  </si>
  <si>
    <t>04.R.14</t>
  </si>
  <si>
    <t>04.C.15</t>
  </si>
  <si>
    <t>04.D.15</t>
  </si>
  <si>
    <t>04.E.15</t>
  </si>
  <si>
    <t>04.F.15</t>
  </si>
  <si>
    <t>04.G.15</t>
  </si>
  <si>
    <t>04.H.15</t>
  </si>
  <si>
    <t>04.I.15</t>
  </si>
  <si>
    <t>04.J.15</t>
  </si>
  <si>
    <t>04.K.15</t>
  </si>
  <si>
    <t>04.L.15</t>
  </si>
  <si>
    <t>04.M.15</t>
  </si>
  <si>
    <t>04.N.15</t>
  </si>
  <si>
    <t>04.O.15</t>
  </si>
  <si>
    <t>04.P.15</t>
  </si>
  <si>
    <t>04.Q.15</t>
  </si>
  <si>
    <t>04.R.15</t>
  </si>
  <si>
    <t>04.C.16</t>
  </si>
  <si>
    <t>04.D.16</t>
  </si>
  <si>
    <t>04.E.16</t>
  </si>
  <si>
    <t>04.F.16</t>
  </si>
  <si>
    <t>04.G.16</t>
  </si>
  <si>
    <t>04.H.16</t>
  </si>
  <si>
    <t>04.I.16</t>
  </si>
  <si>
    <t>04.J.16</t>
  </si>
  <si>
    <t>04.K.16</t>
  </si>
  <si>
    <t>04.L.16</t>
  </si>
  <si>
    <t>04.M.16</t>
  </si>
  <si>
    <t>04.N.16</t>
  </si>
  <si>
    <t>04.O.16</t>
  </si>
  <si>
    <t>04.P.16</t>
  </si>
  <si>
    <t>04.Q.16</t>
  </si>
  <si>
    <t>04.R.16</t>
  </si>
  <si>
    <t>04.C.17</t>
  </si>
  <si>
    <t>04.D.17</t>
  </si>
  <si>
    <t>04.E.17</t>
  </si>
  <si>
    <t>04.F.17</t>
  </si>
  <si>
    <t>04.G.17</t>
  </si>
  <si>
    <t>04.H.17</t>
  </si>
  <si>
    <t>04.I.17</t>
  </si>
  <si>
    <t>04.J.17</t>
  </si>
  <si>
    <t>04.K.17</t>
  </si>
  <si>
    <t>04.L.17</t>
  </si>
  <si>
    <t>04.M.17</t>
  </si>
  <si>
    <t>04.N.17</t>
  </si>
  <si>
    <t>04.O.17</t>
  </si>
  <si>
    <t>04.P.17</t>
  </si>
  <si>
    <t>04.Q.17</t>
  </si>
  <si>
    <t>04.R.17</t>
  </si>
  <si>
    <t>04.C.18</t>
  </si>
  <si>
    <t>04.D.18</t>
  </si>
  <si>
    <t>04.E.18</t>
  </si>
  <si>
    <t>04.F.18</t>
  </si>
  <si>
    <t>04.G.18</t>
  </si>
  <si>
    <t>04.H.18</t>
  </si>
  <si>
    <t>04.I.18</t>
  </si>
  <si>
    <t>04.J.18</t>
  </si>
  <si>
    <t>04.K.18</t>
  </si>
  <si>
    <t>04.L.18</t>
  </si>
  <si>
    <t>04.M.18</t>
  </si>
  <si>
    <t>04.N.18</t>
  </si>
  <si>
    <t>04.O.18</t>
  </si>
  <si>
    <t>04.P.18</t>
  </si>
  <si>
    <t>04.Q.18</t>
  </si>
  <si>
    <t>04.R.18</t>
  </si>
  <si>
    <t>04.C.19</t>
  </si>
  <si>
    <t>04.D.19</t>
  </si>
  <si>
    <t>04.E.19</t>
  </si>
  <si>
    <t>04.F.19</t>
  </si>
  <si>
    <t>04.G.19</t>
  </si>
  <si>
    <t>04.H.19</t>
  </si>
  <si>
    <t>04.I.19</t>
  </si>
  <si>
    <t>04.J.19</t>
  </si>
  <si>
    <t>04.K.19</t>
  </si>
  <si>
    <t>04.L.19</t>
  </si>
  <si>
    <t>04.M.19</t>
  </si>
  <si>
    <t>04.N.19</t>
  </si>
  <si>
    <t>04.O.19</t>
  </si>
  <si>
    <t>04.P.19</t>
  </si>
  <si>
    <t>04.Q.19</t>
  </si>
  <si>
    <t>04.R.19</t>
  </si>
  <si>
    <t>04.C.20</t>
  </si>
  <si>
    <t>04.D.20</t>
  </si>
  <si>
    <t>04.E.20</t>
  </si>
  <si>
    <t>04.F.20</t>
  </si>
  <si>
    <t>04.G.20</t>
  </si>
  <si>
    <t>04.H.20</t>
  </si>
  <si>
    <t>04.I.20</t>
  </si>
  <si>
    <t>04.J.20</t>
  </si>
  <si>
    <t>04.K.20</t>
  </si>
  <si>
    <t>04.L.20</t>
  </si>
  <si>
    <t>04.M.20</t>
  </si>
  <si>
    <t>04.N.20</t>
  </si>
  <si>
    <t>04.O.20</t>
  </si>
  <si>
    <t>04.P.20</t>
  </si>
  <si>
    <t>04.Q.20</t>
  </si>
  <si>
    <t>04.R.20</t>
  </si>
  <si>
    <t>04.C.21</t>
  </si>
  <si>
    <t>04.D.21</t>
  </si>
  <si>
    <t>04.E.21</t>
  </si>
  <si>
    <t>04.F.21</t>
  </si>
  <si>
    <t>04.G.21</t>
  </si>
  <si>
    <t>04.H.21</t>
  </si>
  <si>
    <t>04.I.21</t>
  </si>
  <si>
    <t>04.J.21</t>
  </si>
  <si>
    <t>04.K.21</t>
  </si>
  <si>
    <t>04.L.21</t>
  </si>
  <si>
    <t>04.M.21</t>
  </si>
  <si>
    <t>04.N.21</t>
  </si>
  <si>
    <t>04.O.21</t>
  </si>
  <si>
    <t>04.P.21</t>
  </si>
  <si>
    <t>04.Q.21</t>
  </si>
  <si>
    <t>04.R.21</t>
  </si>
  <si>
    <t>04.C.22</t>
  </si>
  <si>
    <t>04.D.22</t>
  </si>
  <si>
    <t>04.E.22</t>
  </si>
  <si>
    <t>04.F.22</t>
  </si>
  <si>
    <t>04.G.22</t>
  </si>
  <si>
    <t>04.H.22</t>
  </si>
  <si>
    <t>04.I.22</t>
  </si>
  <si>
    <t>04.J.22</t>
  </si>
  <si>
    <t>04.K.22</t>
  </si>
  <si>
    <t>04.L.22</t>
  </si>
  <si>
    <t>04.M.22</t>
  </si>
  <si>
    <t>04.N.22</t>
  </si>
  <si>
    <t>04.O.22</t>
  </si>
  <si>
    <t>04.P.22</t>
  </si>
  <si>
    <t>04.Q.22</t>
  </si>
  <si>
    <t>04.R.22</t>
  </si>
  <si>
    <t>04.C.23</t>
  </si>
  <si>
    <t>04.D.23</t>
  </si>
  <si>
    <t>04.E.23</t>
  </si>
  <si>
    <t>04.F.23</t>
  </si>
  <si>
    <t>04.G.23</t>
  </si>
  <si>
    <t>04.H.23</t>
  </si>
  <si>
    <t>04.I.23</t>
  </si>
  <si>
    <t>04.J.23</t>
  </si>
  <si>
    <t>04.K.23</t>
  </si>
  <si>
    <t>04.L.23</t>
  </si>
  <si>
    <t>04.M.23</t>
  </si>
  <si>
    <t>04.N.23</t>
  </si>
  <si>
    <t>04.O.23</t>
  </si>
  <si>
    <t>04.P.23</t>
  </si>
  <si>
    <t>04.Q.23</t>
  </si>
  <si>
    <t>04.R.23</t>
  </si>
  <si>
    <t>04.C.24</t>
  </si>
  <si>
    <t>04.D.24</t>
  </si>
  <si>
    <t>04.E.24</t>
  </si>
  <si>
    <t>04.F.24</t>
  </si>
  <si>
    <t>04.G.24</t>
  </si>
  <si>
    <t>04.H.24</t>
  </si>
  <si>
    <t>04.I.24</t>
  </si>
  <si>
    <t>04.J.24</t>
  </si>
  <si>
    <t>04.K.24</t>
  </si>
  <si>
    <t>04.L.24</t>
  </si>
  <si>
    <t>04.M.24</t>
  </si>
  <si>
    <t>04.N.24</t>
  </si>
  <si>
    <t>04.O.24</t>
  </si>
  <si>
    <t>04.P.24</t>
  </si>
  <si>
    <t>04.Q.24</t>
  </si>
  <si>
    <t>04.R.24</t>
  </si>
  <si>
    <t>05.C.9</t>
  </si>
  <si>
    <t>05.D.9</t>
  </si>
  <si>
    <t>05.E.9</t>
  </si>
  <si>
    <t>05.F.9</t>
  </si>
  <si>
    <t>05.G.9</t>
  </si>
  <si>
    <t>05.H.9</t>
  </si>
  <si>
    <t>05.I.9</t>
  </si>
  <si>
    <t>05.J.9</t>
  </si>
  <si>
    <t>05.K.9</t>
  </si>
  <si>
    <t>05.C.10</t>
  </si>
  <si>
    <t>05.D.10</t>
  </si>
  <si>
    <t>05.E.10</t>
  </si>
  <si>
    <t>05.F.10</t>
  </si>
  <si>
    <t>05.G.10</t>
  </si>
  <si>
    <t>05.H.10</t>
  </si>
  <si>
    <t>05.I.10</t>
  </si>
  <si>
    <t>05.J.10</t>
  </si>
  <si>
    <t>05.K.10</t>
  </si>
  <si>
    <t>05.C.11</t>
  </si>
  <si>
    <t>05.D.11</t>
  </si>
  <si>
    <t>05.E.11</t>
  </si>
  <si>
    <t>05.F.11</t>
  </si>
  <si>
    <t>05.G.11</t>
  </si>
  <si>
    <t>05.H.11</t>
  </si>
  <si>
    <t>05.I.11</t>
  </si>
  <si>
    <t>05.J.11</t>
  </si>
  <si>
    <t>05.K.11</t>
  </si>
  <si>
    <t>05.C.12</t>
  </si>
  <si>
    <t>05.D.12</t>
  </si>
  <si>
    <t>05.E.12</t>
  </si>
  <si>
    <t>05.F.12</t>
  </si>
  <si>
    <t>05.G.12</t>
  </si>
  <si>
    <t>05.H.12</t>
  </si>
  <si>
    <t>05.I.12</t>
  </si>
  <si>
    <t>05.J.12</t>
  </si>
  <si>
    <t>05.K.12</t>
  </si>
  <si>
    <t>05.C.13</t>
  </si>
  <si>
    <t>05.D.13</t>
  </si>
  <si>
    <t>05.E.13</t>
  </si>
  <si>
    <t>05.F.13</t>
  </si>
  <si>
    <t>05.G.13</t>
  </si>
  <si>
    <t>05.H.13</t>
  </si>
  <si>
    <t>05.I.13</t>
  </si>
  <si>
    <t>05.J.13</t>
  </si>
  <si>
    <t>05.K.13</t>
  </si>
  <si>
    <t>05.C.14</t>
  </si>
  <si>
    <t>05.D.14</t>
  </si>
  <si>
    <t>05.E.14</t>
  </si>
  <si>
    <t>05.F.14</t>
  </si>
  <si>
    <t>05.G.14</t>
  </si>
  <si>
    <t>05.H.14</t>
  </si>
  <si>
    <t>05.I.14</t>
  </si>
  <si>
    <t>05.J.14</t>
  </si>
  <si>
    <t>05.K.14</t>
  </si>
  <si>
    <t>05.C.15</t>
  </si>
  <si>
    <t>05.D.15</t>
  </si>
  <si>
    <t>05.E.15</t>
  </si>
  <si>
    <t>05.F.15</t>
  </si>
  <si>
    <t>05.G.15</t>
  </si>
  <si>
    <t>05.H.15</t>
  </si>
  <si>
    <t>05.I.15</t>
  </si>
  <si>
    <t>05.J.15</t>
  </si>
  <si>
    <t>05.K.15</t>
  </si>
  <si>
    <t>05.C.16</t>
  </si>
  <si>
    <t>05.D.16</t>
  </si>
  <si>
    <t>05.E.16</t>
  </si>
  <si>
    <t>05.F.16</t>
  </si>
  <si>
    <t>05.G.16</t>
  </si>
  <si>
    <t>05.H.16</t>
  </si>
  <si>
    <t>05.I.16</t>
  </si>
  <si>
    <t>05.J.16</t>
  </si>
  <si>
    <t>05.K.16</t>
  </si>
  <si>
    <t>05.C.17</t>
  </si>
  <si>
    <t>05.D.17</t>
  </si>
  <si>
    <t>05.E.17</t>
  </si>
  <si>
    <t>05.F.17</t>
  </si>
  <si>
    <t>05.G.17</t>
  </si>
  <si>
    <t>05.J.17</t>
  </si>
  <si>
    <t>05.K.17</t>
  </si>
  <si>
    <t>05.C.18</t>
  </si>
  <si>
    <t>05.D.18</t>
  </si>
  <si>
    <t>05.E.18</t>
  </si>
  <si>
    <t>05.F.18</t>
  </si>
  <si>
    <t>05.G.18</t>
  </si>
  <si>
    <t>05.H.18</t>
  </si>
  <si>
    <t>05.I.18</t>
  </si>
  <si>
    <t>05.J.18</t>
  </si>
  <si>
    <t>05.K.18</t>
  </si>
  <si>
    <t>05.C.19</t>
  </si>
  <si>
    <t>05.C.20</t>
  </si>
  <si>
    <t>05.D.20</t>
  </si>
  <si>
    <t>05.E.20</t>
  </si>
  <si>
    <t>05.F.20</t>
  </si>
  <si>
    <t>05.G.20</t>
  </si>
  <si>
    <t>05.H.20</t>
  </si>
  <si>
    <t>05.I.20</t>
  </si>
  <si>
    <t>05.J.20</t>
  </si>
  <si>
    <t>05.K.20</t>
  </si>
  <si>
    <t>05.K.23</t>
  </si>
  <si>
    <t>05.E.24</t>
  </si>
  <si>
    <t>05.F.24</t>
  </si>
  <si>
    <t>05.G.24</t>
  </si>
  <si>
    <t>05.H.24</t>
  </si>
  <si>
    <t>05.I.24</t>
  </si>
  <si>
    <t>05.J.24</t>
  </si>
  <si>
    <t>05.E.25</t>
  </si>
  <si>
    <t>05.F.25</t>
  </si>
  <si>
    <t>05.G.25</t>
  </si>
  <si>
    <t>05.H.25</t>
  </si>
  <si>
    <t>05.I.25</t>
  </si>
  <si>
    <t>05.J.25</t>
  </si>
  <si>
    <t>05.C.26</t>
  </si>
  <si>
    <t>05.E.26</t>
  </si>
  <si>
    <t>05.F.26</t>
  </si>
  <si>
    <t>05.G.26</t>
  </si>
  <si>
    <t>05.H.26</t>
  </si>
  <si>
    <t>05.I.26</t>
  </si>
  <si>
    <t>05.J.26</t>
  </si>
  <si>
    <t>05.C.30</t>
  </si>
  <si>
    <t>05.D.30</t>
  </si>
  <si>
    <t>05.C.31</t>
  </si>
  <si>
    <t>05.D.31</t>
  </si>
  <si>
    <t>05.C.32</t>
  </si>
  <si>
    <t>05.D.32</t>
  </si>
  <si>
    <t>05.C.33</t>
  </si>
  <si>
    <t>05.D.33</t>
  </si>
  <si>
    <t>05.C.34</t>
  </si>
  <si>
    <t>05.D.34</t>
  </si>
  <si>
    <t>05.C.35</t>
  </si>
  <si>
    <t>05.D.35</t>
  </si>
  <si>
    <t>05.C.36</t>
  </si>
  <si>
    <t>06.C.9</t>
  </si>
  <si>
    <t>06.D.9</t>
  </si>
  <si>
    <t>06.E.9</t>
  </si>
  <si>
    <t>06.F.9</t>
  </si>
  <si>
    <t>06.G.9</t>
  </si>
  <si>
    <t>06.H.9</t>
  </si>
  <si>
    <t>06.I.9</t>
  </si>
  <si>
    <t>06.J.9</t>
  </si>
  <si>
    <t>06.K.9</t>
  </si>
  <si>
    <t>06.C.10</t>
  </si>
  <si>
    <t>06.D.10</t>
  </si>
  <si>
    <t>06.E.10</t>
  </si>
  <si>
    <t>06.F.10</t>
  </si>
  <si>
    <t>06.G.10</t>
  </si>
  <si>
    <t>06.H.10</t>
  </si>
  <si>
    <t>06.I.10</t>
  </si>
  <si>
    <t>06.J.10</t>
  </si>
  <si>
    <t>06.K.10</t>
  </si>
  <si>
    <t>06.C.11</t>
  </si>
  <si>
    <t>06.D.11</t>
  </si>
  <si>
    <t>06.E.11</t>
  </si>
  <si>
    <t>06.F.11</t>
  </si>
  <si>
    <t>06.G.11</t>
  </si>
  <si>
    <t>06.H.11</t>
  </si>
  <si>
    <t>06.I.11</t>
  </si>
  <si>
    <t>06.J.11</t>
  </si>
  <si>
    <t>06.K.11</t>
  </si>
  <si>
    <t>06.C.12</t>
  </si>
  <si>
    <t>06.D.12</t>
  </si>
  <si>
    <t>06.E.12</t>
  </si>
  <si>
    <t>06.F.12</t>
  </si>
  <si>
    <t>06.G.12</t>
  </si>
  <si>
    <t>06.H.12</t>
  </si>
  <si>
    <t>06.I.12</t>
  </si>
  <si>
    <t>06.J.12</t>
  </si>
  <si>
    <t>06.K.12</t>
  </si>
  <si>
    <t>06.C.13</t>
  </si>
  <si>
    <t>06.D.13</t>
  </si>
  <si>
    <t>06.E.13</t>
  </si>
  <si>
    <t>06.F.13</t>
  </si>
  <si>
    <t>06.G.13</t>
  </si>
  <si>
    <t>06.H.13</t>
  </si>
  <si>
    <t>06.I.13</t>
  </si>
  <si>
    <t>06.J.13</t>
  </si>
  <si>
    <t>06.K.13</t>
  </si>
  <si>
    <t>06.C.14</t>
  </si>
  <si>
    <t>06.D.14</t>
  </si>
  <si>
    <t>06.E.14</t>
  </si>
  <si>
    <t>06.F.14</t>
  </si>
  <si>
    <t>06.G.14</t>
  </si>
  <si>
    <t>06.H.14</t>
  </si>
  <si>
    <t>06.I.14</t>
  </si>
  <si>
    <t>06.J.14</t>
  </si>
  <si>
    <t>06.K.14</t>
  </si>
  <si>
    <t>06.C.15</t>
  </si>
  <si>
    <t>06.D.15</t>
  </si>
  <si>
    <t>06.E.15</t>
  </si>
  <si>
    <t>06.F.15</t>
  </si>
  <si>
    <t>06.G.15</t>
  </si>
  <si>
    <t>06.H.15</t>
  </si>
  <si>
    <t>06.I.15</t>
  </si>
  <si>
    <t>06.J.15</t>
  </si>
  <si>
    <t>06.K.15</t>
  </si>
  <si>
    <t>06.C.16</t>
  </si>
  <si>
    <t>06.D.16</t>
  </si>
  <si>
    <t>06.E.16</t>
  </si>
  <si>
    <t>06.F.16</t>
  </si>
  <si>
    <t>06.G.16</t>
  </si>
  <si>
    <t>06.H.16</t>
  </si>
  <si>
    <t>06.I.16</t>
  </si>
  <si>
    <t>06.J.16</t>
  </si>
  <si>
    <t>06.K.16</t>
  </si>
  <si>
    <t>06.C.17</t>
  </si>
  <si>
    <t>06.D.17</t>
  </si>
  <si>
    <t>06.E.17</t>
  </si>
  <si>
    <t>06.F.17</t>
  </si>
  <si>
    <t>06.G.17</t>
  </si>
  <si>
    <t>06.H.17</t>
  </si>
  <si>
    <t>06.I.17</t>
  </si>
  <si>
    <t>06.J.17</t>
  </si>
  <si>
    <t>06.K.17</t>
  </si>
  <si>
    <t>06.C.18</t>
  </si>
  <si>
    <t>06.D.18</t>
  </si>
  <si>
    <t>06.E.18</t>
  </si>
  <si>
    <t>06.F.18</t>
  </si>
  <si>
    <t>06.G.18</t>
  </si>
  <si>
    <t>06.H.18</t>
  </si>
  <si>
    <t>06.I.18</t>
  </si>
  <si>
    <t>06.J.18</t>
  </si>
  <si>
    <t>06.K.18</t>
  </si>
  <si>
    <t>06.C.19</t>
  </si>
  <si>
    <t>06.C.20</t>
  </si>
  <si>
    <t>06.D.20</t>
  </si>
  <si>
    <t>06.E.20</t>
  </si>
  <si>
    <t>06.F.20</t>
  </si>
  <si>
    <t>06.G.20</t>
  </si>
  <si>
    <t>06.H.20</t>
  </si>
  <si>
    <t>06.I.20</t>
  </si>
  <si>
    <t>06.J.20</t>
  </si>
  <si>
    <t>06.K.20</t>
  </si>
  <si>
    <t>06.K.23</t>
  </si>
  <si>
    <t>06.D.24</t>
  </si>
  <si>
    <t>06.E.24</t>
  </si>
  <si>
    <t>06.F.24</t>
  </si>
  <si>
    <t>06.G.24</t>
  </si>
  <si>
    <t>06.H.24</t>
  </si>
  <si>
    <t>06.I.24</t>
  </si>
  <si>
    <t>06.J.24</t>
  </si>
  <si>
    <t>06.D.25</t>
  </si>
  <si>
    <t>06.E.25</t>
  </si>
  <si>
    <t>06.F.25</t>
  </si>
  <si>
    <t>06.G.25</t>
  </si>
  <si>
    <t>06.H.25</t>
  </si>
  <si>
    <t>06.I.25</t>
  </si>
  <si>
    <t>06.J.25</t>
  </si>
  <si>
    <t>06.C.26</t>
  </si>
  <si>
    <t>06.D.26</t>
  </si>
  <si>
    <t>06.E.26</t>
  </si>
  <si>
    <t>06.F.26</t>
  </si>
  <si>
    <t>06.G.26</t>
  </si>
  <si>
    <t>06.H.26</t>
  </si>
  <si>
    <t>06.I.26</t>
  </si>
  <si>
    <t>06.J.26</t>
  </si>
  <si>
    <t>06.C.30</t>
  </si>
  <si>
    <t>06.D.30</t>
  </si>
  <si>
    <t>06.C.31</t>
  </si>
  <si>
    <t>06.D.31</t>
  </si>
  <si>
    <t>06.C.32</t>
  </si>
  <si>
    <t>06.D.32</t>
  </si>
  <si>
    <t>06.C.33</t>
  </si>
  <si>
    <t>06.D.33</t>
  </si>
  <si>
    <t>06.C.34</t>
  </si>
  <si>
    <t>06.D.34</t>
  </si>
  <si>
    <t>06.C.35</t>
  </si>
  <si>
    <t>06.D.35</t>
  </si>
  <si>
    <t>06.C.36</t>
  </si>
  <si>
    <t>06.D.36</t>
  </si>
  <si>
    <t>06.C.37</t>
  </si>
  <si>
    <t>06.D.37</t>
  </si>
  <si>
    <t>06.C.38</t>
  </si>
  <si>
    <t>07.C.10</t>
  </si>
  <si>
    <t>07.D.10</t>
  </si>
  <si>
    <t>07.E.10</t>
  </si>
  <si>
    <t>07.F.10</t>
  </si>
  <si>
    <t>07.G.10</t>
  </si>
  <si>
    <t>07.H.10</t>
  </si>
  <si>
    <t>07.I.10</t>
  </si>
  <si>
    <t>07.C.11</t>
  </si>
  <si>
    <t>07.D.11</t>
  </si>
  <si>
    <t>07.E.11</t>
  </si>
  <si>
    <t>07.F.11</t>
  </si>
  <si>
    <t>07.G.11</t>
  </si>
  <si>
    <t>07.H.11</t>
  </si>
  <si>
    <t>07.I.11</t>
  </si>
  <si>
    <t>07.C.12</t>
  </si>
  <si>
    <t>07.D.12</t>
  </si>
  <si>
    <t>07.E.12</t>
  </si>
  <si>
    <t>07.F.12</t>
  </si>
  <si>
    <t>07.G.12</t>
  </si>
  <si>
    <t>07.H.12</t>
  </si>
  <si>
    <t>07.I.12</t>
  </si>
  <si>
    <t>07.C.13</t>
  </si>
  <si>
    <t>07.D.13</t>
  </si>
  <si>
    <t>07.E.13</t>
  </si>
  <si>
    <t>07.F.13</t>
  </si>
  <si>
    <t>07.G.13</t>
  </si>
  <si>
    <t>07.H.13</t>
  </si>
  <si>
    <t>07.I.13</t>
  </si>
  <si>
    <t>07.C.14</t>
  </si>
  <si>
    <t>07.D.14</t>
  </si>
  <si>
    <t>07.E.14</t>
  </si>
  <si>
    <t>07.F.14</t>
  </si>
  <si>
    <t>07.G.14</t>
  </si>
  <si>
    <t>07.H.14</t>
  </si>
  <si>
    <t>07.I.14</t>
  </si>
  <si>
    <t>07.C.15</t>
  </si>
  <si>
    <t>07.D.15</t>
  </si>
  <si>
    <t>07.E.15</t>
  </si>
  <si>
    <t>07.F.15</t>
  </si>
  <si>
    <t>07.G.15</t>
  </si>
  <si>
    <t>07.H.15</t>
  </si>
  <si>
    <t>07.I.15</t>
  </si>
  <si>
    <t>07.C.16</t>
  </si>
  <si>
    <t>07.D.16</t>
  </si>
  <si>
    <t>07.E.16</t>
  </si>
  <si>
    <t>07.F.16</t>
  </si>
  <si>
    <t>07.G.16</t>
  </si>
  <si>
    <t>07.H.16</t>
  </si>
  <si>
    <t>07.I.16</t>
  </si>
  <si>
    <t>07.C.17</t>
  </si>
  <si>
    <t>07.D.17</t>
  </si>
  <si>
    <t>07.E.17</t>
  </si>
  <si>
    <t>07.F.17</t>
  </si>
  <si>
    <t>07.G.17</t>
  </si>
  <si>
    <t>07.H.17</t>
  </si>
  <si>
    <t>07.I.17</t>
  </si>
  <si>
    <t>07.C.20</t>
  </si>
  <si>
    <t>07.D.20</t>
  </si>
  <si>
    <t>07.E.20</t>
  </si>
  <si>
    <t>07.F.20</t>
  </si>
  <si>
    <t>07.G.20</t>
  </si>
  <si>
    <t>07.H.20</t>
  </si>
  <si>
    <t>07.I.20</t>
  </si>
  <si>
    <t>07.C.21</t>
  </si>
  <si>
    <t>07.D.21</t>
  </si>
  <si>
    <t>07.E.21</t>
  </si>
  <si>
    <t>07.F.21</t>
  </si>
  <si>
    <t>07.G.21</t>
  </si>
  <si>
    <t>07.H.21</t>
  </si>
  <si>
    <t>07.I.21</t>
  </si>
  <si>
    <t>07.C.22</t>
  </si>
  <si>
    <t>07.D.22</t>
  </si>
  <si>
    <t>07.E.22</t>
  </si>
  <si>
    <t>07.F.22</t>
  </si>
  <si>
    <t>07.G.22</t>
  </si>
  <si>
    <t>07.H.22</t>
  </si>
  <si>
    <t>07.I.22</t>
  </si>
  <si>
    <t>07.C.23</t>
  </si>
  <si>
    <t>07.D.23</t>
  </si>
  <si>
    <t>07.E.23</t>
  </si>
  <si>
    <t>07.F.23</t>
  </si>
  <si>
    <t>07.G.23</t>
  </si>
  <si>
    <t>07.H.23</t>
  </si>
  <si>
    <t>07.I.23</t>
  </si>
  <si>
    <t>07.C.24</t>
  </si>
  <si>
    <t>07.D.24</t>
  </si>
  <si>
    <t>07.E.24</t>
  </si>
  <si>
    <t>07.F.24</t>
  </si>
  <si>
    <t>07.G.24</t>
  </si>
  <si>
    <t>07.H.24</t>
  </si>
  <si>
    <t>07.I.24</t>
  </si>
  <si>
    <t>07.C.25</t>
  </si>
  <si>
    <t>07.D.25</t>
  </si>
  <si>
    <t>07.E.25</t>
  </si>
  <si>
    <t>07.F.25</t>
  </si>
  <si>
    <t>07.G.25</t>
  </si>
  <si>
    <t>07.H.25</t>
  </si>
  <si>
    <t>07.I.25</t>
  </si>
  <si>
    <t>07.C.26</t>
  </si>
  <si>
    <t>07.D.26</t>
  </si>
  <si>
    <t>07.E.26</t>
  </si>
  <si>
    <t>07.F.26</t>
  </si>
  <si>
    <t>07.G.26</t>
  </si>
  <si>
    <t>07.H.26</t>
  </si>
  <si>
    <t>07.I.26</t>
  </si>
  <si>
    <t>07.C.27</t>
  </si>
  <si>
    <t>07.D.27</t>
  </si>
  <si>
    <t>07.E.27</t>
  </si>
  <si>
    <t>07.F.27</t>
  </si>
  <si>
    <t>07.G.27</t>
  </si>
  <si>
    <t>07.H.27</t>
  </si>
  <si>
    <t>07.I.27</t>
  </si>
  <si>
    <t>07.C.28</t>
  </si>
  <si>
    <t>07.D.28</t>
  </si>
  <si>
    <t>07.E.28</t>
  </si>
  <si>
    <t>07.F.28</t>
  </si>
  <si>
    <t>07.G.28</t>
  </si>
  <si>
    <t>07.H.28</t>
  </si>
  <si>
    <t>07.I.28</t>
  </si>
  <si>
    <t>07.C.30</t>
  </si>
  <si>
    <t>07.C.31</t>
  </si>
  <si>
    <t>07.C.32</t>
  </si>
  <si>
    <t>07.C.33</t>
  </si>
  <si>
    <t>07.C.34</t>
  </si>
  <si>
    <t>07.C.35</t>
  </si>
  <si>
    <t>07.C.36</t>
  </si>
  <si>
    <t>07.C.37</t>
  </si>
  <si>
    <t>07.C.39</t>
  </si>
  <si>
    <t>07.C.40</t>
  </si>
  <si>
    <t>07.C.41</t>
  </si>
  <si>
    <t>07.C.42</t>
  </si>
  <si>
    <t>07.C.43</t>
  </si>
  <si>
    <t>07.C.44</t>
  </si>
  <si>
    <t>07.C.45</t>
  </si>
  <si>
    <t>07.C.46</t>
  </si>
  <si>
    <t>07.C.48</t>
  </si>
  <si>
    <t>07.C.49</t>
  </si>
  <si>
    <t>07.C.50</t>
  </si>
  <si>
    <t>07.C.52</t>
  </si>
  <si>
    <t>08.C.9</t>
  </si>
  <si>
    <t>08.D.9</t>
  </si>
  <si>
    <t>08.E.9</t>
  </si>
  <si>
    <t>08.F.9</t>
  </si>
  <si>
    <t>08.G.9</t>
  </si>
  <si>
    <t>08.H.9</t>
  </si>
  <si>
    <t>08.I.9</t>
  </si>
  <si>
    <t>08.J.9</t>
  </si>
  <si>
    <t>08.C.10</t>
  </si>
  <si>
    <t>08.D.10</t>
  </si>
  <si>
    <t>08.E.10</t>
  </si>
  <si>
    <t>08.F.10</t>
  </si>
  <si>
    <t>08.G.10</t>
  </si>
  <si>
    <t>08.H.10</t>
  </si>
  <si>
    <t>08.I.10</t>
  </si>
  <si>
    <t>08.J.10</t>
  </si>
  <si>
    <t>08.C.11</t>
  </si>
  <si>
    <t>08.D.11</t>
  </si>
  <si>
    <t>08.E.11</t>
  </si>
  <si>
    <t>08.F.11</t>
  </si>
  <si>
    <t>08.G.11</t>
  </si>
  <si>
    <t>08.H.11</t>
  </si>
  <si>
    <t>08.I.11</t>
  </si>
  <si>
    <t>08.J.11</t>
  </si>
  <si>
    <t>08.C.13</t>
  </si>
  <si>
    <t>08.D.13</t>
  </si>
  <si>
    <t>08.E.13</t>
  </si>
  <si>
    <t>08.F.13</t>
  </si>
  <si>
    <t>08.G.13</t>
  </si>
  <si>
    <t>08.H.13</t>
  </si>
  <si>
    <t>08.I.13</t>
  </si>
  <si>
    <t>08.J.13</t>
  </si>
  <si>
    <t>08.C.14</t>
  </si>
  <si>
    <t>08.D.14</t>
  </si>
  <si>
    <t>08.E.14</t>
  </si>
  <si>
    <t>08.F.14</t>
  </si>
  <si>
    <t>08.G.14</t>
  </si>
  <si>
    <t>08.H.14</t>
  </si>
  <si>
    <t>08.I.14</t>
  </si>
  <si>
    <t>08.J.14</t>
  </si>
  <si>
    <t>08.C.15</t>
  </si>
  <si>
    <t>08.D.15</t>
  </si>
  <si>
    <t>08.E.15</t>
  </si>
  <si>
    <t>08.F.15</t>
  </si>
  <si>
    <t>08.G.15</t>
  </si>
  <si>
    <t>08.H.15</t>
  </si>
  <si>
    <t>08.I.15</t>
  </si>
  <si>
    <t>08.J.15</t>
  </si>
  <si>
    <t>08.C.16</t>
  </si>
  <si>
    <t>08.D.16</t>
  </si>
  <si>
    <t>08.E.16</t>
  </si>
  <si>
    <t>08.F.16</t>
  </si>
  <si>
    <t>08.G.16</t>
  </si>
  <si>
    <t>08.H.16</t>
  </si>
  <si>
    <t>08.I.16</t>
  </si>
  <si>
    <t>08.J.16</t>
  </si>
  <si>
    <t>08.C.18</t>
  </si>
  <si>
    <t>08.D.18</t>
  </si>
  <si>
    <t>08.E.18</t>
  </si>
  <si>
    <t>08.F.18</t>
  </si>
  <si>
    <t>08.G.18</t>
  </si>
  <si>
    <t>08.H.18</t>
  </si>
  <si>
    <t>08.I.18</t>
  </si>
  <si>
    <t>08.C.19</t>
  </si>
  <si>
    <t>08.D.19</t>
  </si>
  <si>
    <t>08.E.19</t>
  </si>
  <si>
    <t>08.F.19</t>
  </si>
  <si>
    <t>08.G.19</t>
  </si>
  <si>
    <t>08.H.19</t>
  </si>
  <si>
    <t>08.I.19</t>
  </si>
  <si>
    <t>08.J.19</t>
  </si>
  <si>
    <t>08.C.20</t>
  </si>
  <si>
    <t>08.D.20</t>
  </si>
  <si>
    <t>08.E.20</t>
  </si>
  <si>
    <t>08.F.20</t>
  </si>
  <si>
    <t>08.G.20</t>
  </si>
  <si>
    <t>08.H.20</t>
  </si>
  <si>
    <t>08.I.20</t>
  </si>
  <si>
    <t>08.J.20</t>
  </si>
  <si>
    <t>08.C.21</t>
  </si>
  <si>
    <t>08.D.21</t>
  </si>
  <si>
    <t>08.E.21</t>
  </si>
  <si>
    <t>08.F.21</t>
  </si>
  <si>
    <t>08.G.21</t>
  </si>
  <si>
    <t>08.H.21</t>
  </si>
  <si>
    <t>08.I.21</t>
  </si>
  <si>
    <t>08.J.21</t>
  </si>
  <si>
    <t>08.C.22</t>
  </si>
  <si>
    <t>08.D.22</t>
  </si>
  <si>
    <t>08.E.22</t>
  </si>
  <si>
    <t>08.F.22</t>
  </si>
  <si>
    <t>08.G.22</t>
  </si>
  <si>
    <t>08.H.22</t>
  </si>
  <si>
    <t>08.I.22</t>
  </si>
  <si>
    <t>08.J.22</t>
  </si>
  <si>
    <t>08.C.23</t>
  </si>
  <si>
    <t>08.D.23</t>
  </si>
  <si>
    <t>08.E.23</t>
  </si>
  <si>
    <t>08.F.23</t>
  </si>
  <si>
    <t>08.G.23</t>
  </si>
  <si>
    <t>08.H.23</t>
  </si>
  <si>
    <t>08.I.23</t>
  </si>
  <si>
    <t>08.J.23</t>
  </si>
  <si>
    <t>08.C.24</t>
  </si>
  <si>
    <t>08.D.24</t>
  </si>
  <si>
    <t>08.E.24</t>
  </si>
  <si>
    <t>08.F.24</t>
  </si>
  <si>
    <t>08.G.24</t>
  </si>
  <si>
    <t>08.H.24</t>
  </si>
  <si>
    <t>08.I.24</t>
  </si>
  <si>
    <t>08.J.24</t>
  </si>
  <si>
    <t>08.C.25</t>
  </si>
  <si>
    <t>08.D.25</t>
  </si>
  <si>
    <t>08.E.25</t>
  </si>
  <si>
    <t>08.F.25</t>
  </si>
  <si>
    <t>08.G.25</t>
  </si>
  <si>
    <t>08.H.25</t>
  </si>
  <si>
    <t>08.I.25</t>
  </si>
  <si>
    <t>08.J.25</t>
  </si>
  <si>
    <t>08.C.26</t>
  </si>
  <si>
    <t>08.D.26</t>
  </si>
  <si>
    <t>08.E.26</t>
  </si>
  <si>
    <t>08.F.26</t>
  </si>
  <si>
    <t>08.G.26</t>
  </si>
  <si>
    <t>08.H.26</t>
  </si>
  <si>
    <t>08.I.26</t>
  </si>
  <si>
    <t>08.J.26</t>
  </si>
  <si>
    <t>08.C.27</t>
  </si>
  <si>
    <t>08.D.27</t>
  </si>
  <si>
    <t>08.E.27</t>
  </si>
  <si>
    <t>08.F.27</t>
  </si>
  <si>
    <t>08.G.27</t>
  </si>
  <si>
    <t>08.H.27</t>
  </si>
  <si>
    <t>08.I.27</t>
  </si>
  <si>
    <t>08.J.27</t>
  </si>
  <si>
    <t>08.C.28</t>
  </si>
  <si>
    <t>08.D.28</t>
  </si>
  <si>
    <t>08.E.28</t>
  </si>
  <si>
    <t>08.F.28</t>
  </si>
  <si>
    <t>08.G.28</t>
  </si>
  <si>
    <t>08.H.28</t>
  </si>
  <si>
    <t>08.I.28</t>
  </si>
  <si>
    <t>08.J.28</t>
  </si>
  <si>
    <t>08.C.29</t>
  </si>
  <si>
    <t>08.D.29</t>
  </si>
  <si>
    <t>08.E.29</t>
  </si>
  <si>
    <t>08.F.29</t>
  </si>
  <si>
    <t>08.G.29</t>
  </si>
  <si>
    <t>08.H.29</t>
  </si>
  <si>
    <t>08.I.29</t>
  </si>
  <si>
    <t>08.J.29</t>
  </si>
  <si>
    <t>08.C.30</t>
  </si>
  <si>
    <t>08.D.30</t>
  </si>
  <si>
    <t>08.E.30</t>
  </si>
  <si>
    <t>08.F.30</t>
  </si>
  <si>
    <t>08.G.30</t>
  </si>
  <si>
    <t>08.H.30</t>
  </si>
  <si>
    <t>08.I.30</t>
  </si>
  <si>
    <t>08.J.30</t>
  </si>
  <si>
    <t>08.C.31</t>
  </si>
  <si>
    <t>08.D.31</t>
  </si>
  <si>
    <t>08.E.31</t>
  </si>
  <si>
    <t>08.F.31</t>
  </si>
  <si>
    <t>08.G.31</t>
  </si>
  <si>
    <t>08.H.31</t>
  </si>
  <si>
    <t>08.I.31</t>
  </si>
  <si>
    <t>08.J.31</t>
  </si>
  <si>
    <t>08.C.32</t>
  </si>
  <si>
    <t>08.D.32</t>
  </si>
  <si>
    <t>08.E.32</t>
  </si>
  <si>
    <t>08.F.32</t>
  </si>
  <si>
    <t>08.G.32</t>
  </si>
  <si>
    <t>08.H.32</t>
  </si>
  <si>
    <t>08.I.32</t>
  </si>
  <si>
    <t>08.J.32</t>
  </si>
  <si>
    <t>08.C.33</t>
  </si>
  <si>
    <t>08.D.33</t>
  </si>
  <si>
    <t>08.E.33</t>
  </si>
  <si>
    <t>08.F.33</t>
  </si>
  <si>
    <t>08.G.33</t>
  </si>
  <si>
    <t>08.H.33</t>
  </si>
  <si>
    <t>08.I.33</t>
  </si>
  <si>
    <t>08.J.33</t>
  </si>
  <si>
    <t>08.C.34</t>
  </si>
  <si>
    <t>08.C.35</t>
  </si>
  <si>
    <t>08.D.35</t>
  </si>
  <si>
    <t>08.E.35</t>
  </si>
  <si>
    <t>08.F.35</t>
  </si>
  <si>
    <t>08.G.35</t>
  </si>
  <si>
    <t>08.H.35</t>
  </si>
  <si>
    <t>08.I.35</t>
  </si>
  <si>
    <t>08.J.35</t>
  </si>
  <si>
    <t>08.C.38</t>
  </si>
  <si>
    <t>08.D.38</t>
  </si>
  <si>
    <t>08.C.39</t>
  </si>
  <si>
    <t>08.D.39</t>
  </si>
  <si>
    <t>08.C.40</t>
  </si>
  <si>
    <t>08.D.40</t>
  </si>
  <si>
    <t>08.C.41</t>
  </si>
  <si>
    <t>08.D.41</t>
  </si>
  <si>
    <t>08.C.42</t>
  </si>
  <si>
    <t>08.D.42</t>
  </si>
  <si>
    <t>08.C.43</t>
  </si>
  <si>
    <t>08.D.43</t>
  </si>
  <si>
    <t>08.C.44</t>
  </si>
  <si>
    <t>08.D.44</t>
  </si>
  <si>
    <t>08.C.45</t>
  </si>
  <si>
    <t>08.D.45</t>
  </si>
  <si>
    <t>08.C.46</t>
  </si>
  <si>
    <t>08.D.46</t>
  </si>
  <si>
    <t>08.C.47</t>
  </si>
  <si>
    <t>08.D.47</t>
  </si>
  <si>
    <t>08.C.48</t>
  </si>
  <si>
    <t>08.D.48</t>
  </si>
  <si>
    <t>08.C.49</t>
  </si>
  <si>
    <t>08.D.49</t>
  </si>
  <si>
    <t>08.C.50</t>
  </si>
  <si>
    <t>08.D.50</t>
  </si>
  <si>
    <t>08.C.51</t>
  </si>
  <si>
    <t>08.D.51</t>
  </si>
  <si>
    <t>08.C.52</t>
  </si>
  <si>
    <t>08.C.53</t>
  </si>
  <si>
    <t>08.D.53</t>
  </si>
  <si>
    <t>08.C.54</t>
  </si>
  <si>
    <t>08.D.54</t>
  </si>
  <si>
    <t>08.C.55</t>
  </si>
  <si>
    <t>08.D.55</t>
  </si>
  <si>
    <t>08.C.56</t>
  </si>
  <si>
    <t>08.D.56</t>
  </si>
  <si>
    <t>08.C.57</t>
  </si>
  <si>
    <t>08.D.57</t>
  </si>
  <si>
    <t>08.C.58</t>
  </si>
  <si>
    <t>08.D.58</t>
  </si>
  <si>
    <t>08.C.59</t>
  </si>
  <si>
    <t>08.D.59</t>
  </si>
  <si>
    <t>08.C.60</t>
  </si>
  <si>
    <t>08.C.61</t>
  </si>
  <si>
    <t>08.D.61</t>
  </si>
  <si>
    <t>08.D.63</t>
  </si>
  <si>
    <t>08.E.63</t>
  </si>
  <si>
    <t>08.F.63</t>
  </si>
  <si>
    <t>08.G.63</t>
  </si>
  <si>
    <t>08.H.63</t>
  </si>
  <si>
    <t>08.I.63</t>
  </si>
  <si>
    <t>08.J.63</t>
  </si>
  <si>
    <t>08.E.64</t>
  </si>
  <si>
    <t>08.F.64</t>
  </si>
  <si>
    <t>08.G.64</t>
  </si>
  <si>
    <t>08.I.64</t>
  </si>
  <si>
    <t>08.D.65</t>
  </si>
  <si>
    <t>08.C.66</t>
  </si>
  <si>
    <t>08.C.67</t>
  </si>
  <si>
    <t>08.C.68</t>
  </si>
  <si>
    <t>09.C.7</t>
  </si>
  <si>
    <t>09.C.8</t>
  </si>
  <si>
    <t>09.C.15</t>
  </si>
  <si>
    <t>06.E.19</t>
  </si>
  <si>
    <t>Thrive Transportation</t>
  </si>
  <si>
    <t>ADVANCED LIFE SUPPORT 
EMERGENCY</t>
  </si>
  <si>
    <t>ADVANCED LIFE SUPPORT 
NON-EMERGENCY</t>
  </si>
  <si>
    <t>BASIC LIFE SUPPORT
EMERGENCY</t>
  </si>
  <si>
    <t>BASIC LIFE SUPPORT
NON-EMERGENCY</t>
  </si>
  <si>
    <t>Mass. Self-Pay/Private Pay ALS EMERGENCY</t>
  </si>
  <si>
    <t>Mass. Self-Pay/Private Pay ALS NON-EMERGENCY</t>
  </si>
  <si>
    <t>Mass. Self-Pay/Private Pay BLS EMERGENCY</t>
  </si>
  <si>
    <t>Mass. Self-Pay/Private Pay BLS NON-EMERGENCY</t>
  </si>
  <si>
    <t>07.J.10</t>
  </si>
  <si>
    <t>07.K.10</t>
  </si>
  <si>
    <t>Mass. Medicare ALS EMERGENCY</t>
  </si>
  <si>
    <t>Mass. Medicare ALS NON-EMERGENCY</t>
  </si>
  <si>
    <t>Mass. Medicare BLS EMERGENCY</t>
  </si>
  <si>
    <t>Mass. Medicare BLS NON-EMERGENCY</t>
  </si>
  <si>
    <t>07.J.11</t>
  </si>
  <si>
    <t>07.K.11</t>
  </si>
  <si>
    <t>07.J.12</t>
  </si>
  <si>
    <t>07.K.12</t>
  </si>
  <si>
    <t>07.J.13</t>
  </si>
  <si>
    <t>07.K.13</t>
  </si>
  <si>
    <t>07.J.14</t>
  </si>
  <si>
    <t>07.K.14</t>
  </si>
  <si>
    <t>07.J.15</t>
  </si>
  <si>
    <t>07.K.15</t>
  </si>
  <si>
    <t>07.J.16</t>
  </si>
  <si>
    <t>07.K.16</t>
  </si>
  <si>
    <t>07.J.17</t>
  </si>
  <si>
    <t>07.K.17</t>
  </si>
  <si>
    <t>07.J.20</t>
  </si>
  <si>
    <t>07.K.20</t>
  </si>
  <si>
    <t>Mass. Commercial ALS EMERGENCY</t>
  </si>
  <si>
    <t>Mass. Commercial ALS NON-EMERGENCY</t>
  </si>
  <si>
    <t>Mass. Commercial BLS EMERGENCY</t>
  </si>
  <si>
    <t>Mass. Commercial BLS NON-EMERGENCY</t>
  </si>
  <si>
    <t>Mass. Contracts ALS EMERGENCY</t>
  </si>
  <si>
    <t>Mass. Contracts ALS NON-EMERGENCY</t>
  </si>
  <si>
    <t>Mass. Contracts BLS EMERGENCY</t>
  </si>
  <si>
    <t>Mass. Contracts BLS NON-EMERGENCY</t>
  </si>
  <si>
    <t>Mass. Municipal Subsidy ALS EMERGENCY</t>
  </si>
  <si>
    <t>Mass. Municipal Subsidy ALS NON-EMERGENCY</t>
  </si>
  <si>
    <t>Mass. All Other Payers ALS EMERGENCY</t>
  </si>
  <si>
    <t>Mass. All Other Payers ALS NON-EMERGENCY</t>
  </si>
  <si>
    <t>Mass. All Other Payers BLS EMERGENCY</t>
  </si>
  <si>
    <t>Mass. All Other Payers BLS NON-EMERGENCY</t>
  </si>
  <si>
    <t>Total Mass. Operating Revenue ALS EMERGENCY</t>
  </si>
  <si>
    <t>Total Mass. Operating Revenue ALS NON-EMERGENCY</t>
  </si>
  <si>
    <t>Total Mass. Operating Revenue BLS EMERGENCY</t>
  </si>
  <si>
    <t>Total Mass. Operating Revenue BLS NON-EMERGENCY</t>
  </si>
  <si>
    <t>Other States Self-Pay/Private Pay ALS EMERGENCY</t>
  </si>
  <si>
    <t>Other States Self-Pay/Private Pay ALS NON-EMERGENCY</t>
  </si>
  <si>
    <t>Other States Self-Pay/Private Pay BLS EMERGENCY</t>
  </si>
  <si>
    <t>Other States Self-Pay/Private Pay BLS NON-EMERGENCY</t>
  </si>
  <si>
    <t>Other States Medicare ALS EMERGENCY</t>
  </si>
  <si>
    <t>Other States Medicare ALS NON-EMERGENCY</t>
  </si>
  <si>
    <t>Other States Medicare BLS EMERGENCY</t>
  </si>
  <si>
    <t>Other States Medicare BLS NON-EMERGENCY</t>
  </si>
  <si>
    <t>Other States Medicaid ALS EMERGENCY</t>
  </si>
  <si>
    <t>Other States Medicaid ALS NON-EMERGENCY</t>
  </si>
  <si>
    <t>Other States Medicaid BLS EMERGENCY</t>
  </si>
  <si>
    <t>Other States Medicaid BLS NON-EMERGENCY</t>
  </si>
  <si>
    <t>Other States Commercial ALS EMERGENCY</t>
  </si>
  <si>
    <t>Other States Commercial ALS NON-EMERGENCY</t>
  </si>
  <si>
    <t>Other States Commercial BLS EMERGENCY</t>
  </si>
  <si>
    <t>Other States Commercial BLS NON-EMERGENCY</t>
  </si>
  <si>
    <t>Other States Contracts ALS EMERGENCY</t>
  </si>
  <si>
    <t>Other States Contracts ALS NON-EMERGENCY</t>
  </si>
  <si>
    <t>Other States Contracts BLS EMERGENCY</t>
  </si>
  <si>
    <t>Other States Contracts BLS NON-EMERGENCY</t>
  </si>
  <si>
    <t>Other States Municipal Subsidy ALS EMERGENCY</t>
  </si>
  <si>
    <t>Other States Municipal Subsidy ALS NON-EMERGENCY</t>
  </si>
  <si>
    <t>Other States Municipal Subsidy BLS EMERGENCY</t>
  </si>
  <si>
    <t>Other States Municipal Subsidy BLS NON-EMERGENCY</t>
  </si>
  <si>
    <t>Other States All Other Payers ALS EMERGENCY</t>
  </si>
  <si>
    <t>Other States All Other Payers ALS NON-EMERGENCY</t>
  </si>
  <si>
    <t>Other States All Other Payers BLS EMERGENCY</t>
  </si>
  <si>
    <t>Other States All Other Payers BLS NON-EMERGENCY</t>
  </si>
  <si>
    <t>Total Operating Revenue ALS EMERGENCY</t>
  </si>
  <si>
    <t>Total Operating Revenue ALS NON-EMERGENCY</t>
  </si>
  <si>
    <t>Total Operating Revenue BLS EMERGENCY</t>
  </si>
  <si>
    <t>Total Operating Revenue BLS NON-EMERGENCY</t>
  </si>
  <si>
    <t>07.J.28</t>
  </si>
  <si>
    <t>07.K.28</t>
  </si>
  <si>
    <t>07.J.21</t>
  </si>
  <si>
    <t>07.K.21</t>
  </si>
  <si>
    <t>07.J.22</t>
  </si>
  <si>
    <t>07.K.22</t>
  </si>
  <si>
    <t>07.J.23</t>
  </si>
  <si>
    <t>07.K.23</t>
  </si>
  <si>
    <t>07.J.24</t>
  </si>
  <si>
    <t>07.K.24</t>
  </si>
  <si>
    <t>07.J.25</t>
  </si>
  <si>
    <t>07.K.25</t>
  </si>
  <si>
    <t>07.J.26</t>
  </si>
  <si>
    <t>07.K.26</t>
  </si>
  <si>
    <t>Total Other States Operating Revenue ALS EMERGENCY</t>
  </si>
  <si>
    <t>Total Other States Operating Revenue ALS NON-EMERGENCY</t>
  </si>
  <si>
    <t>Total Other States Operating Revenue BLS EMERGENCY</t>
  </si>
  <si>
    <t>Total Other States Operating Revenue BLS NON-EMERGENCY</t>
  </si>
  <si>
    <t>07.J.27</t>
  </si>
  <si>
    <t>07.K.27</t>
  </si>
  <si>
    <t>TOTAL UNRESTRICTED GRANTS, GIFTS, DONATIONS (Sum Line 18 to Line 23)</t>
  </si>
  <si>
    <t>TOTAL RESTRICTED GRANTS, GIFTS, DONATIONS (Sum Line 26 to Line 31)</t>
  </si>
  <si>
    <t>Mass. Medicaid ALS EMERGENCY</t>
  </si>
  <si>
    <t>Mass. Medicaid ALS NON-EMERGENCY</t>
  </si>
  <si>
    <t>Mass. Medicaid BLS EMERGENCY</t>
  </si>
  <si>
    <t>Mass. Medicaid BLS NON-EMERGENCY</t>
  </si>
  <si>
    <t>Mass. Municipal Subsidy BLS EMERGENCY</t>
  </si>
  <si>
    <t>Mass. Municipal Subsidy BLS NON-EMERGENCY</t>
  </si>
  <si>
    <t>Abington Fire Department</t>
  </si>
  <si>
    <t>Acton Fire Department</t>
  </si>
  <si>
    <t>AirMed International LLc.</t>
  </si>
  <si>
    <t>Amesbury Fire Department</t>
  </si>
  <si>
    <t>Amherst Fire Department Ambulance</t>
  </si>
  <si>
    <t>Andover Fire Department</t>
  </si>
  <si>
    <t>Ashburnham Fire Department</t>
  </si>
  <si>
    <t>Ashland Fire Department</t>
  </si>
  <si>
    <t>Athol Fire/EMS (Town of)</t>
  </si>
  <si>
    <t>Attleboro Fire Department</t>
  </si>
  <si>
    <t>Auburn Fire/Rescue</t>
  </si>
  <si>
    <t>Avon Fire Department</t>
  </si>
  <si>
    <t>Becket Ambulance Department</t>
  </si>
  <si>
    <t>Bedford Fire Department</t>
  </si>
  <si>
    <t>Belchertown Police Department</t>
  </si>
  <si>
    <t>Bellingham Fire Department</t>
  </si>
  <si>
    <t>Belmont Fire Department</t>
  </si>
  <si>
    <t>Berkley Fire Department</t>
  </si>
  <si>
    <t>Blackstone Fire Department</t>
  </si>
  <si>
    <t>Bourne Fire Department</t>
  </si>
  <si>
    <t>Boxborough Fire Department</t>
  </si>
  <si>
    <t>Boylston Fire Department</t>
  </si>
  <si>
    <t>Braintree Blue Cab / RAZ Inc</t>
  </si>
  <si>
    <t>Brewster Fire Department</t>
  </si>
  <si>
    <t>Bridgewater Fire Department</t>
  </si>
  <si>
    <t>Burlington Fire Department</t>
  </si>
  <si>
    <t>Cambridge Fire Department</t>
  </si>
  <si>
    <t>Canton Fire Department</t>
  </si>
  <si>
    <t>Carlisle Fire Department</t>
  </si>
  <si>
    <t>Charlemont Fire Department</t>
  </si>
  <si>
    <t>Charlton Ambulance Department</t>
  </si>
  <si>
    <t>Chatham Fire Department</t>
  </si>
  <si>
    <t>Chicopee Fire Department</t>
  </si>
  <si>
    <t>Clinton Fire Department Ambulance Service</t>
  </si>
  <si>
    <t>Cohasset Fire Department</t>
  </si>
  <si>
    <t>Concord Fire Department</t>
  </si>
  <si>
    <t>Conway Ambulance Service (Town of)</t>
  </si>
  <si>
    <t>Cotuit Fire Department</t>
  </si>
  <si>
    <t>Cummington Fire Association, Inc.</t>
  </si>
  <si>
    <t>Dennis Fire Department</t>
  </si>
  <si>
    <t>Dighton Fire Department</t>
  </si>
  <si>
    <t>Douglas Fire Department Ambulance</t>
  </si>
  <si>
    <t>Dover Fire Department</t>
  </si>
  <si>
    <t>Dudley Fire Department</t>
  </si>
  <si>
    <t>Duxbury Fire Department</t>
  </si>
  <si>
    <t>East Bridgewater Fire Department</t>
  </si>
  <si>
    <t>East Brookfield Fire Department</t>
  </si>
  <si>
    <t>Eastham Fire Department</t>
  </si>
  <si>
    <t>Easthampton Fire Department</t>
  </si>
  <si>
    <t>Easton Fire Department</t>
  </si>
  <si>
    <t>Edgartown Fire Department</t>
  </si>
  <si>
    <t>Essex Fire Department</t>
  </si>
  <si>
    <t>Fairhaven Fire Department and Emergency Medical Service</t>
  </si>
  <si>
    <t>Fall River Fire Department</t>
  </si>
  <si>
    <t>Falmouth Fire/Rescue Department</t>
  </si>
  <si>
    <t>Foxborough Fire and Rescue</t>
  </si>
  <si>
    <t>Franklin Fire Department</t>
  </si>
  <si>
    <t>Freetown Fire Department</t>
  </si>
  <si>
    <t>Goshen Fire Department</t>
  </si>
  <si>
    <t>Granby Fire Department</t>
  </si>
  <si>
    <t>Halifax Fire Department</t>
  </si>
  <si>
    <t>Hanover Fire Department</t>
  </si>
  <si>
    <t>Hanson Fire Department</t>
  </si>
  <si>
    <t>Harwich Fire Department</t>
  </si>
  <si>
    <t>Haverhill Fire Department</t>
  </si>
  <si>
    <t>Hilltown Community Ambulance Association Inc.</t>
  </si>
  <si>
    <t>Hingham Fire &amp; Rescue Services</t>
  </si>
  <si>
    <t>Holbrook Fire Department</t>
  </si>
  <si>
    <t>Holliston Fire Department</t>
  </si>
  <si>
    <t>Hopedale Fire Department (Town of)</t>
  </si>
  <si>
    <t>Hopkinton Fire Department</t>
  </si>
  <si>
    <t>Hudson Fire Department</t>
  </si>
  <si>
    <t>Hull Fire/Rescue &amp; Emergency Services</t>
  </si>
  <si>
    <t>Hyannis Fire &amp; Rescue Department</t>
  </si>
  <si>
    <t>Kingston Fire Department</t>
  </si>
  <si>
    <t>Lakeville Fire Department</t>
  </si>
  <si>
    <t>Lee Ambulance Service (Town of)</t>
  </si>
  <si>
    <t>Leicester Emergency Medical Service (Town of)</t>
  </si>
  <si>
    <t>Leominster Fire Department</t>
  </si>
  <si>
    <t>Lexington Fire Department</t>
  </si>
  <si>
    <t>Lincoln Ambulance Servic (Town of)</t>
  </si>
  <si>
    <t>Littleton Fire Department</t>
  </si>
  <si>
    <t>Longmeadow Fire E.M.S.</t>
  </si>
  <si>
    <t>Lunenburg Fire Department</t>
  </si>
  <si>
    <t>Lynn Fire Department</t>
  </si>
  <si>
    <t>Lynnfield Police Ambulance Service</t>
  </si>
  <si>
    <t>Manchester-By-The-Se (Town of)</t>
  </si>
  <si>
    <t>Mansfield Fire Department</t>
  </si>
  <si>
    <t>Marlborough Fire Department</t>
  </si>
  <si>
    <t>Marshfield Fire Department</t>
  </si>
  <si>
    <t>Massachusetts Fire District Fourteen</t>
  </si>
  <si>
    <t>Mattapoisett Police Emergency Medical Service</t>
  </si>
  <si>
    <t>Maynard Fire Department</t>
  </si>
  <si>
    <t>Medfield Fire  Department</t>
  </si>
  <si>
    <t>Medway Fire Department</t>
  </si>
  <si>
    <t>Merrimac Fire Department</t>
  </si>
  <si>
    <t>Methuen Fire Department</t>
  </si>
  <si>
    <t>Metro Transportation / ZAMS Inc</t>
  </si>
  <si>
    <t>Middleton Fire Department</t>
  </si>
  <si>
    <t>Milford Fire Department (Town of)</t>
  </si>
  <si>
    <t>Millis Ambulance (Town of)</t>
  </si>
  <si>
    <t>Millville Fire Department</t>
  </si>
  <si>
    <t>Monson Fire Department Ambulance Service</t>
  </si>
  <si>
    <t>Nantucket Fire Department</t>
  </si>
  <si>
    <t>Natick Fire Department</t>
  </si>
  <si>
    <t>New England Life Flight, Inc. d/b/a Boston MedFlight</t>
  </si>
  <si>
    <t>North Andover Fire Department</t>
  </si>
  <si>
    <t>North Attleborough Fire Department</t>
  </si>
  <si>
    <t>North Reading Fire Department</t>
  </si>
  <si>
    <t>Northborough Fire Department</t>
  </si>
  <si>
    <t>Northbridge Fire Department Ambulance Service</t>
  </si>
  <si>
    <t>Norton Fire Department</t>
  </si>
  <si>
    <t>Norwell Fire Department</t>
  </si>
  <si>
    <t>Norwood Fire Department Ambulance</t>
  </si>
  <si>
    <t>Oakham  Fire  Department</t>
  </si>
  <si>
    <t>Orange Fire Department</t>
  </si>
  <si>
    <t>Oxford Emergency Medical Service (Town of)</t>
  </si>
  <si>
    <t>Pembroke Fire Department Ambulance</t>
  </si>
  <si>
    <t>Plainville Fire Department</t>
  </si>
  <si>
    <t>Princeton Firefighters Emergency Medical Services</t>
  </si>
  <si>
    <t>Protection Fire Company #14, AKA Newbury Fire Department</t>
  </si>
  <si>
    <t>Protection Fire Company #2, AKA Newbury Fire Department</t>
  </si>
  <si>
    <t>Provincetown Fire Department Rescue Squad</t>
  </si>
  <si>
    <t>Randolph Fire Department</t>
  </si>
  <si>
    <t>Raynham Fire Department</t>
  </si>
  <si>
    <t>Reading Fire Department</t>
  </si>
  <si>
    <t>Rescue Inc.</t>
  </si>
  <si>
    <t>Richmond Fire Department Ambulance Service</t>
  </si>
  <si>
    <t>Rockland Fire Department</t>
  </si>
  <si>
    <t>Rockport Town Ambulance Service</t>
  </si>
  <si>
    <t>Rutland Fire Department Ambulance Service</t>
  </si>
  <si>
    <t>Salisbury Fire Department</t>
  </si>
  <si>
    <t>Sandisfield Fire Department</t>
  </si>
  <si>
    <t>Sandwich Fire Department</t>
  </si>
  <si>
    <t>Scituate Fire Department</t>
  </si>
  <si>
    <t>Seekonk Fire Department</t>
  </si>
  <si>
    <t>Shelburne Falls Fire/Rescue EMS</t>
  </si>
  <si>
    <t>Sherborn Fire Department Rescue Squad</t>
  </si>
  <si>
    <t>Somerset Fire Department</t>
  </si>
  <si>
    <t>Southborough Fire Department</t>
  </si>
  <si>
    <t>Southbridge Fire Department Ambulance</t>
  </si>
  <si>
    <t>Southwick Fire Department</t>
  </si>
  <si>
    <t>Stoughton Fire Department</t>
  </si>
  <si>
    <t>Stow Emergency Medical Servic (Town of)</t>
  </si>
  <si>
    <t>Sturbridge Fire/Ambulance</t>
  </si>
  <si>
    <t>Sudbury Fire Department</t>
  </si>
  <si>
    <t>Sunderland Fire Department</t>
  </si>
  <si>
    <t>Sutton Fire Department/Rescue Squad</t>
  </si>
  <si>
    <t>Templeton Fire Department</t>
  </si>
  <si>
    <t>Tewksbury Fire Department</t>
  </si>
  <si>
    <t>Tisbury Police Ambulance Service</t>
  </si>
  <si>
    <t>Topsfield Fire Department</t>
  </si>
  <si>
    <t>Townsend Municipal Ambulance Service</t>
  </si>
  <si>
    <t>Upton Department of Emerg Medical Services</t>
  </si>
  <si>
    <t>Uxbridge Fire Department</t>
  </si>
  <si>
    <t>Walpole Fire and Rescue Department</t>
  </si>
  <si>
    <t>Ware Fire Department</t>
  </si>
  <si>
    <t>Warren Fire Department Ambulance</t>
  </si>
  <si>
    <t>Watertown Fire Department</t>
  </si>
  <si>
    <t>Wayland Fire Department</t>
  </si>
  <si>
    <t>Wellfleet Fire Department</t>
  </si>
  <si>
    <t>Wenham Fire Department</t>
  </si>
  <si>
    <t>West Barnstable Fire Department</t>
  </si>
  <si>
    <t>West Boylston Fire Department</t>
  </si>
  <si>
    <t>West Bridgewater Fire Department</t>
  </si>
  <si>
    <t>West Springfield Fire Department</t>
  </si>
  <si>
    <t>Westborough Fire Department</t>
  </si>
  <si>
    <t>Westfield Fire Department</t>
  </si>
  <si>
    <t>Westford Fire Department</t>
  </si>
  <si>
    <t>Weston Fire Department</t>
  </si>
  <si>
    <t>Westport Fire Department</t>
  </si>
  <si>
    <t>Westwood Fire Department</t>
  </si>
  <si>
    <t>Whately Fire Department</t>
  </si>
  <si>
    <t>Whitman Fire Department</t>
  </si>
  <si>
    <t>Wilbraham Fire Department</t>
  </si>
  <si>
    <t>Wilmington Fire Department</t>
  </si>
  <si>
    <t>Winchester Fire Department Rescue</t>
  </si>
  <si>
    <t>Windsor Fire Department Ambulance Service</t>
  </si>
  <si>
    <t>Woburn Fire Department</t>
  </si>
  <si>
    <t>Wood's EMS, Inc.</t>
  </si>
  <si>
    <t>Wrentham Fire Department</t>
  </si>
  <si>
    <t>Yarmouth Fire Department</t>
  </si>
  <si>
    <t>09.C.28</t>
  </si>
  <si>
    <t>Net Income (Loss) Cost Report</t>
  </si>
  <si>
    <t>Cost Report Net Income</t>
  </si>
  <si>
    <t>Net Income (Loss) Financial Statement</t>
  </si>
  <si>
    <t>Financial Statement Net Income</t>
  </si>
  <si>
    <t>Variance Between Cost Report and Financial Statements: Revenue</t>
  </si>
  <si>
    <t>Variance Between Cost Report and Financial Statements: Expenses</t>
  </si>
  <si>
    <t>Variance Between Cost Report and Financial Statements: Net Income</t>
  </si>
  <si>
    <t>Variance</t>
  </si>
  <si>
    <t>Reconciling Items</t>
  </si>
  <si>
    <t>Reconciling Item #1</t>
  </si>
  <si>
    <t>Reconciling Item #2</t>
  </si>
  <si>
    <t>Reconciling Item #3</t>
  </si>
  <si>
    <t>Reconciling Item #4</t>
  </si>
  <si>
    <t>Reconciling Item #5</t>
  </si>
  <si>
    <t>Description</t>
  </si>
  <si>
    <t>Amount ($)</t>
  </si>
  <si>
    <t>Total Reconciling Items</t>
  </si>
  <si>
    <t>Reconciliation</t>
  </si>
  <si>
    <t>Difference Between Total Reconciling Items and Variance Between Cost Report and Financial Statements: Net Income *</t>
  </si>
  <si>
    <t xml:space="preserve">* This should be zero. The variance in the net income should be accounted for by the reconciling items. </t>
  </si>
  <si>
    <t>Are reconciliation variances validated?</t>
  </si>
  <si>
    <t>Reconciling Item #1 Description</t>
  </si>
  <si>
    <t>Reconciling Item #2 Description</t>
  </si>
  <si>
    <t>Reconciling Item #3 Description</t>
  </si>
  <si>
    <t>Reconciling Item #4 Description</t>
  </si>
  <si>
    <t>Reconciling Item #5 Description</t>
  </si>
  <si>
    <t>Reconciling Item #1 Amount</t>
  </si>
  <si>
    <t>Reconciling Item #2 Amount</t>
  </si>
  <si>
    <t>Reconciling Item #3 Amount</t>
  </si>
  <si>
    <t>Reconciling Item #4 Amount</t>
  </si>
  <si>
    <t>Reconciling Item #5 Amount</t>
  </si>
  <si>
    <t>Difference Between Total Reconciling Items and Variance Between Cost Report and Financial Statements: Net Income</t>
  </si>
  <si>
    <t>09.C.9</t>
  </si>
  <si>
    <t>09.C.10</t>
  </si>
  <si>
    <t>09.C.13</t>
  </si>
  <si>
    <t>09.C.14</t>
  </si>
  <si>
    <t>09.C.18</t>
  </si>
  <si>
    <t>09.C.19</t>
  </si>
  <si>
    <t>09.C.20</t>
  </si>
  <si>
    <t>09.C.24</t>
  </si>
  <si>
    <t>09.C.25</t>
  </si>
  <si>
    <t>09.C.26</t>
  </si>
  <si>
    <t>09.C.27</t>
  </si>
  <si>
    <t>09.D.24</t>
  </si>
  <si>
    <t>09.D.25</t>
  </si>
  <si>
    <t>09.D.26</t>
  </si>
  <si>
    <t>09.D.27</t>
  </si>
  <si>
    <t>09.D.28</t>
  </si>
  <si>
    <t>09.C.32</t>
  </si>
  <si>
    <t>09.C.35</t>
  </si>
  <si>
    <t>Mercy Flight</t>
  </si>
  <si>
    <t>Mass General Brigham Home Care</t>
  </si>
  <si>
    <t>Air Evac EMS Inc.</t>
  </si>
  <si>
    <t>Coastal Ambulance LLC.</t>
  </si>
  <si>
    <t>Coastal EMS LLC.</t>
  </si>
  <si>
    <t>Coastal Medical Transportation LLC.</t>
  </si>
  <si>
    <t>v9</t>
  </si>
  <si>
    <t>Ambulance and Wheelchair Van Revenue Report</t>
  </si>
  <si>
    <t>Tab 3 - Accuracy of Report</t>
  </si>
  <si>
    <t>Operating Revenue (Tab 2) is filled out for the Provider Types selected in Tab 1, cell C18.</t>
  </si>
  <si>
    <t>Tab 2 - Revenue</t>
  </si>
  <si>
    <t>Bad Debt amount is entered on Tab 2, Line 38. (Please enter $0 if no bad debt amount.)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</si>
</sst>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000"/>
    <numFmt numFmtId="165" formatCode="_(* #,##0_);_(* \(#,##0\);_(* &quot;-&quot;??_);_(@_)"/>
    <numFmt numFmtId="166" formatCode="&quot;$&quot;#,##0.00"/>
    <numFmt numFmtId="167" formatCode="&quot;$&quot;#,##0"/>
    <numFmt numFmtId="168" formatCode="[$-409]h:mm\ AM/PM;@"/>
    <numFmt numFmtId="169" formatCode="###\-###\-####"/>
    <numFmt numFmtId="170" formatCode="mm/yyyy"/>
    <numFmt numFmtId="171" formatCode="h:mm;@"/>
    <numFmt numFmtId="172" formatCode="0.0%"/>
    <numFmt numFmtId="173" formatCode="0.00000"/>
    <numFmt numFmtId="174" formatCode="[&lt;=9999999]###\-####;\(###\)\ ###\-####"/>
  </numFmts>
  <fonts count="7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  <charset val="204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Tahoma"/>
      <family val="2"/>
    </font>
    <font>
      <sz val="11"/>
      <name val="Calibri"/>
      <family val="2"/>
      <scheme val="minor"/>
    </font>
    <font>
      <b/>
      <i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38"/>
      <color rgb="FF0E326C"/>
      <name val="Helvetica"/>
      <family val="2"/>
    </font>
    <font>
      <b/>
      <sz val="16"/>
      <color rgb="FF0E326C"/>
      <name val="Helvetica"/>
      <family val="2"/>
    </font>
    <font>
      <b/>
      <sz val="12"/>
      <color theme="0"/>
      <name val="Edwardian Script ITC"/>
      <family val="4"/>
    </font>
    <font>
      <b/>
      <sz val="10"/>
      <color theme="0"/>
      <name val="Edwardian Script ITC"/>
      <family val="4"/>
    </font>
    <font>
      <b/>
      <vertAlign val="superscript"/>
      <sz val="4"/>
      <color theme="0"/>
      <name val="Edwardian Script ITC"/>
      <family val="4"/>
    </font>
    <font>
      <b/>
      <vertAlign val="superscript"/>
      <sz val="12"/>
      <color theme="0"/>
      <name val="Edwardian Script ITC"/>
      <family val="4"/>
    </font>
    <font>
      <b/>
      <vertAlign val="superscript"/>
      <sz val="10"/>
      <color theme="0"/>
      <name val="Edwardian Script ITC"/>
      <family val="4"/>
    </font>
    <font>
      <u/>
      <sz val="11"/>
      <color theme="1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rgb="FF000000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4"/>
      <color indexed="12"/>
      <name val="Arial"/>
      <family val="2"/>
    </font>
    <font>
      <b/>
      <sz val="16"/>
      <name val="Arial"/>
      <family val="2"/>
    </font>
    <font>
      <b/>
      <u/>
      <sz val="14"/>
      <color theme="10"/>
      <name val="Calibri"/>
      <family val="2"/>
      <scheme val="minor"/>
    </font>
    <font>
      <b/>
      <u/>
      <sz val="12"/>
      <color theme="10"/>
      <name val="Arial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b/>
      <sz val="11"/>
      <name val="Arial"/>
      <family val="2"/>
    </font>
    <font>
      <b/>
      <sz val="36"/>
      <color rgb="FF0E326C"/>
      <name val="Helvetica"/>
      <family val="2"/>
    </font>
    <font>
      <sz val="36"/>
      <color theme="1"/>
      <name val="Calibri"/>
      <family val="2"/>
      <scheme val="minor"/>
    </font>
    <font>
      <b/>
      <sz val="11"/>
      <color rgb="FF000080"/>
      <name val="Calibri"/>
      <family val="2"/>
    </font>
    <font>
      <b/>
      <sz val="14"/>
      <color rgb="FFFF0000"/>
      <name val="Arial"/>
      <family val="2"/>
    </font>
    <font>
      <b/>
      <sz val="36"/>
      <color rgb="FF0E326C"/>
      <name val="Arial"/>
      <family val="2"/>
    </font>
    <font>
      <sz val="36"/>
      <color theme="1"/>
      <name val="Arial"/>
      <family val="2"/>
    </font>
    <font>
      <b/>
      <sz val="38"/>
      <color rgb="FF0E326C"/>
      <name val="Arial"/>
      <family val="2"/>
    </font>
    <font>
      <b/>
      <sz val="16"/>
      <color rgb="FF0E326C"/>
      <name val="Arial"/>
      <family val="2"/>
    </font>
    <font>
      <b/>
      <vertAlign val="superscript"/>
      <sz val="12"/>
      <color theme="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lightGray">
        <fgColor indexed="22"/>
        <bgColor indexed="8"/>
      </patternFill>
    </fill>
    <fill>
      <patternFill patternType="solid">
        <fgColor indexed="47"/>
        <bgColor indexed="2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1">
    <xf numFmtId="0" fontId="0" fillId="0" borderId="0"/>
    <xf numFmtId="9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1" fillId="3" borderId="0" applyNumberFormat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0" fillId="4" borderId="1" applyBorder="0">
      <protection hidden="1"/>
    </xf>
    <xf numFmtId="0" fontId="20" fillId="5" borderId="1" applyBorder="0">
      <alignment vertical="top"/>
      <protection locked="0"/>
    </xf>
    <xf numFmtId="0" fontId="18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0" fontId="16" fillId="0" borderId="13" applyBorder="0">
      <alignment horizontal="center" wrapText="1"/>
    </xf>
    <xf numFmtId="0" fontId="25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27" fillId="0" borderId="17" applyNumberFormat="0" applyFill="0" applyAlignment="0" applyProtection="0"/>
    <xf numFmtId="0" fontId="28" fillId="0" borderId="18" applyNumberFormat="0" applyFill="0" applyAlignment="0" applyProtection="0"/>
    <xf numFmtId="0" fontId="28" fillId="0" borderId="0" applyNumberFormat="0" applyFill="0" applyBorder="0" applyAlignment="0" applyProtection="0"/>
    <xf numFmtId="0" fontId="29" fillId="8" borderId="0" applyNumberFormat="0" applyBorder="0" applyAlignment="0" applyProtection="0"/>
    <xf numFmtId="0" fontId="30" fillId="9" borderId="0" applyNumberFormat="0" applyBorder="0" applyAlignment="0" applyProtection="0"/>
    <xf numFmtId="0" fontId="31" fillId="10" borderId="0" applyNumberFormat="0" applyBorder="0" applyAlignment="0" applyProtection="0"/>
    <xf numFmtId="0" fontId="32" fillId="11" borderId="19" applyNumberFormat="0" applyAlignment="0" applyProtection="0"/>
    <xf numFmtId="0" fontId="33" fillId="12" borderId="20" applyNumberFormat="0" applyAlignment="0" applyProtection="0"/>
    <xf numFmtId="0" fontId="34" fillId="12" borderId="19" applyNumberFormat="0" applyAlignment="0" applyProtection="0"/>
    <xf numFmtId="0" fontId="35" fillId="0" borderId="21" applyNumberFormat="0" applyFill="0" applyAlignment="0" applyProtection="0"/>
    <xf numFmtId="0" fontId="36" fillId="13" borderId="22" applyNumberFormat="0" applyAlignment="0" applyProtection="0"/>
    <xf numFmtId="0" fontId="37" fillId="0" borderId="0" applyNumberFormat="0" applyFill="0" applyBorder="0" applyAlignment="0" applyProtection="0"/>
    <xf numFmtId="0" fontId="1" fillId="14" borderId="23" applyNumberFormat="0" applyFont="0" applyAlignment="0" applyProtection="0"/>
    <xf numFmtId="0" fontId="38" fillId="0" borderId="0" applyNumberFormat="0" applyFill="0" applyBorder="0" applyAlignment="0" applyProtection="0"/>
    <xf numFmtId="0" fontId="2" fillId="0" borderId="24" applyNumberFormat="0" applyFill="0" applyAlignment="0" applyProtection="0"/>
    <xf numFmtId="0" fontId="39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39" fillId="18" borderId="0" applyNumberFormat="0" applyBorder="0" applyAlignment="0" applyProtection="0"/>
    <xf numFmtId="0" fontId="39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3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9" fillId="33" borderId="0" applyNumberFormat="0" applyBorder="0" applyAlignment="0" applyProtection="0"/>
    <xf numFmtId="0" fontId="39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39" fillId="37" borderId="0" applyNumberFormat="0" applyBorder="0" applyAlignment="0" applyProtection="0"/>
    <xf numFmtId="44" fontId="1" fillId="0" borderId="0" applyFont="0" applyFill="0" applyBorder="0" applyAlignment="0" applyProtection="0"/>
    <xf numFmtId="0" fontId="57" fillId="0" borderId="0"/>
  </cellStyleXfs>
  <cellXfs count="469">
    <xf numFmtId="0" fontId="0" fillId="0" borderId="0" xfId="0"/>
    <xf numFmtId="0" fontId="9" fillId="0" borderId="0" xfId="0" applyFont="1" applyAlignment="1">
      <alignment horizontal="right"/>
    </xf>
    <xf numFmtId="0" fontId="9" fillId="0" borderId="0" xfId="0" applyFont="1"/>
    <xf numFmtId="0" fontId="12" fillId="0" borderId="0" xfId="0" applyFont="1" applyAlignment="1">
      <alignment horizontal="right"/>
    </xf>
    <xf numFmtId="0" fontId="9" fillId="0" borderId="0" xfId="0" applyFont="1" applyAlignment="1">
      <alignment horizontal="left" vertical="top"/>
    </xf>
    <xf numFmtId="0" fontId="7" fillId="0" borderId="0" xfId="2" applyAlignment="1">
      <alignment horizontal="left" vertical="top"/>
    </xf>
    <xf numFmtId="0" fontId="7" fillId="0" borderId="0" xfId="2" applyAlignment="1">
      <alignment horizontal="center" vertical="top"/>
    </xf>
    <xf numFmtId="0" fontId="7" fillId="0" borderId="0" xfId="2"/>
    <xf numFmtId="0" fontId="6" fillId="0" borderId="0" xfId="0" applyFont="1" applyAlignment="1">
      <alignment horizontal="right"/>
    </xf>
    <xf numFmtId="0" fontId="9" fillId="0" borderId="3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11" fillId="0" borderId="0" xfId="0" applyFont="1"/>
    <xf numFmtId="0" fontId="9" fillId="0" borderId="0" xfId="0" applyFont="1" applyAlignment="1">
      <alignment horizontal="center"/>
    </xf>
    <xf numFmtId="164" fontId="9" fillId="0" borderId="0" xfId="0" applyNumberFormat="1" applyFont="1"/>
    <xf numFmtId="164" fontId="6" fillId="0" borderId="0" xfId="0" applyNumberFormat="1" applyFont="1" applyAlignment="1">
      <alignment horizontal="left" vertical="top"/>
    </xf>
    <xf numFmtId="1" fontId="9" fillId="0" borderId="0" xfId="0" applyNumberFormat="1" applyFont="1" applyAlignment="1">
      <alignment horizontal="right"/>
    </xf>
    <xf numFmtId="165" fontId="9" fillId="0" borderId="0" xfId="3" applyNumberFormat="1" applyFont="1" applyBorder="1" applyAlignment="1" applyProtection="1">
      <alignment horizontal="right"/>
    </xf>
    <xf numFmtId="165" fontId="5" fillId="0" borderId="0" xfId="3" applyNumberFormat="1" applyFont="1" applyBorder="1" applyAlignment="1" applyProtection="1">
      <alignment horizontal="right" vertical="top"/>
    </xf>
    <xf numFmtId="0" fontId="2" fillId="0" borderId="0" xfId="0" applyFont="1" applyProtection="1">
      <protection hidden="1"/>
    </xf>
    <xf numFmtId="0" fontId="0" fillId="0" borderId="0" xfId="0" applyProtection="1">
      <protection hidden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64" fontId="8" fillId="0" borderId="0" xfId="2" applyNumberFormat="1" applyFont="1" applyAlignment="1">
      <alignment vertical="center"/>
    </xf>
    <xf numFmtId="164" fontId="8" fillId="0" borderId="0" xfId="2" applyNumberFormat="1" applyFont="1" applyAlignment="1">
      <alignment horizontal="left" vertical="center" indent="14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vertical="top"/>
    </xf>
    <xf numFmtId="0" fontId="9" fillId="0" borderId="0" xfId="0" applyFont="1" applyAlignment="1">
      <alignment wrapText="1"/>
    </xf>
    <xf numFmtId="0" fontId="5" fillId="0" borderId="0" xfId="0" applyFont="1" applyAlignment="1">
      <alignment horizontal="right" vertical="top"/>
    </xf>
    <xf numFmtId="0" fontId="6" fillId="0" borderId="6" xfId="0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2" fontId="9" fillId="0" borderId="0" xfId="3" applyNumberFormat="1" applyFont="1" applyBorder="1" applyAlignment="1" applyProtection="1">
      <alignment horizontal="right"/>
    </xf>
    <xf numFmtId="167" fontId="9" fillId="2" borderId="1" xfId="3" applyNumberFormat="1" applyFont="1" applyFill="1" applyBorder="1" applyAlignment="1" applyProtection="1">
      <alignment horizontal="right"/>
      <protection locked="0"/>
    </xf>
    <xf numFmtId="167" fontId="9" fillId="0" borderId="0" xfId="3" applyNumberFormat="1" applyFont="1" applyBorder="1" applyAlignment="1" applyProtection="1">
      <alignment horizontal="right"/>
    </xf>
    <xf numFmtId="0" fontId="6" fillId="0" borderId="0" xfId="0" applyFont="1" applyAlignment="1">
      <alignment horizontal="left" vertical="top"/>
    </xf>
    <xf numFmtId="164" fontId="9" fillId="0" borderId="0" xfId="0" quotePrefix="1" applyNumberFormat="1" applyFont="1"/>
    <xf numFmtId="164" fontId="9" fillId="0" borderId="0" xfId="0" quotePrefix="1" applyNumberFormat="1" applyFont="1" applyAlignment="1">
      <alignment wrapText="1"/>
    </xf>
    <xf numFmtId="0" fontId="14" fillId="0" borderId="0" xfId="0" applyFont="1"/>
    <xf numFmtId="37" fontId="6" fillId="2" borderId="1" xfId="3" applyNumberFormat="1" applyFont="1" applyFill="1" applyBorder="1" applyAlignment="1" applyProtection="1">
      <alignment horizontal="right" vertical="top"/>
      <protection locked="0"/>
    </xf>
    <xf numFmtId="37" fontId="6" fillId="0" borderId="0" xfId="3" applyNumberFormat="1" applyFont="1" applyBorder="1" applyAlignment="1" applyProtection="1">
      <alignment horizontal="right" vertical="top"/>
    </xf>
    <xf numFmtId="37" fontId="5" fillId="0" borderId="0" xfId="3" applyNumberFormat="1" applyFont="1" applyBorder="1" applyAlignment="1" applyProtection="1">
      <alignment horizontal="right" vertical="top"/>
    </xf>
    <xf numFmtId="3" fontId="9" fillId="0" borderId="0" xfId="3" applyNumberFormat="1" applyFont="1" applyBorder="1" applyAlignment="1" applyProtection="1">
      <alignment horizontal="right"/>
    </xf>
    <xf numFmtId="0" fontId="6" fillId="0" borderId="5" xfId="0" applyFont="1" applyBorder="1" applyAlignment="1">
      <alignment horizontal="center"/>
    </xf>
    <xf numFmtId="165" fontId="9" fillId="0" borderId="0" xfId="3" applyNumberFormat="1" applyFont="1" applyFill="1" applyBorder="1" applyAlignment="1" applyProtection="1">
      <alignment horizontal="right"/>
    </xf>
    <xf numFmtId="166" fontId="9" fillId="0" borderId="0" xfId="3" applyNumberFormat="1" applyFont="1" applyFill="1" applyBorder="1" applyAlignment="1" applyProtection="1">
      <alignment horizontal="right"/>
    </xf>
    <xf numFmtId="0" fontId="9" fillId="0" borderId="0" xfId="0" applyFont="1" applyAlignment="1">
      <alignment horizontal="center" vertical="center"/>
    </xf>
    <xf numFmtId="9" fontId="9" fillId="0" borderId="0" xfId="1" applyFont="1" applyBorder="1" applyAlignment="1" applyProtection="1">
      <alignment horizontal="center"/>
    </xf>
    <xf numFmtId="0" fontId="13" fillId="0" borderId="0" xfId="0" applyFont="1"/>
    <xf numFmtId="0" fontId="24" fillId="0" borderId="0" xfId="0" applyFont="1"/>
    <xf numFmtId="0" fontId="23" fillId="0" borderId="0" xfId="0" applyFont="1"/>
    <xf numFmtId="9" fontId="9" fillId="0" borderId="0" xfId="1" applyFont="1" applyBorder="1" applyAlignment="1" applyProtection="1">
      <alignment horizontal="right"/>
    </xf>
    <xf numFmtId="38" fontId="0" fillId="0" borderId="0" xfId="0" applyNumberFormat="1"/>
    <xf numFmtId="14" fontId="0" fillId="0" borderId="0" xfId="0" applyNumberFormat="1"/>
    <xf numFmtId="0" fontId="9" fillId="0" borderId="0" xfId="0" applyFont="1" applyAlignment="1">
      <alignment horizontal="right"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164" fontId="8" fillId="0" borderId="25" xfId="2" applyNumberFormat="1" applyFont="1" applyBorder="1" applyAlignment="1">
      <alignment horizontal="right" vertical="center" wrapText="1"/>
    </xf>
    <xf numFmtId="49" fontId="3" fillId="2" borderId="26" xfId="2" applyNumberFormat="1" applyFont="1" applyFill="1" applyBorder="1" applyAlignment="1" applyProtection="1">
      <alignment horizontal="center" vertical="center" wrapText="1"/>
      <protection locked="0"/>
    </xf>
    <xf numFmtId="14" fontId="3" fillId="2" borderId="26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quotePrefix="1"/>
    <xf numFmtId="0" fontId="43" fillId="0" borderId="0" xfId="0" applyFont="1" applyAlignment="1" applyProtection="1">
      <alignment horizontal="right" vertical="center"/>
      <protection hidden="1"/>
    </xf>
    <xf numFmtId="0" fontId="46" fillId="0" borderId="0" xfId="0" applyFont="1" applyAlignment="1" applyProtection="1">
      <alignment horizontal="right" vertical="center"/>
      <protection hidden="1"/>
    </xf>
    <xf numFmtId="0" fontId="9" fillId="0" borderId="10" xfId="0" applyFont="1" applyBorder="1"/>
    <xf numFmtId="0" fontId="9" fillId="2" borderId="1" xfId="0" applyFont="1" applyFill="1" applyBorder="1" applyAlignment="1" applyProtection="1">
      <alignment horizontal="left" vertical="center"/>
      <protection locked="0"/>
    </xf>
    <xf numFmtId="168" fontId="9" fillId="0" borderId="0" xfId="0" applyNumberFormat="1" applyFont="1"/>
    <xf numFmtId="0" fontId="0" fillId="0" borderId="0" xfId="0" applyAlignment="1">
      <alignment horizontal="fill"/>
    </xf>
    <xf numFmtId="0" fontId="0" fillId="0" borderId="0" xfId="0" applyAlignment="1">
      <alignment vertical="top" wrapText="1"/>
    </xf>
    <xf numFmtId="0" fontId="40" fillId="2" borderId="0" xfId="0" applyFont="1" applyFill="1" applyAlignment="1" applyProtection="1">
      <alignment vertical="center" wrapText="1"/>
      <protection locked="0"/>
    </xf>
    <xf numFmtId="0" fontId="39" fillId="0" borderId="0" xfId="0" applyFont="1" applyAlignment="1">
      <alignment horizontal="right"/>
    </xf>
    <xf numFmtId="166" fontId="2" fillId="0" borderId="12" xfId="0" applyNumberFormat="1" applyFont="1" applyBorder="1" applyAlignment="1">
      <alignment horizontal="right"/>
    </xf>
    <xf numFmtId="0" fontId="0" fillId="38" borderId="0" xfId="0" applyFill="1"/>
    <xf numFmtId="40" fontId="0" fillId="0" borderId="0" xfId="0" applyNumberFormat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9" fillId="43" borderId="0" xfId="0" applyFont="1" applyFill="1"/>
    <xf numFmtId="0" fontId="14" fillId="43" borderId="0" xfId="0" applyFont="1" applyFill="1" applyAlignment="1">
      <alignment horizontal="fill"/>
    </xf>
    <xf numFmtId="0" fontId="14" fillId="43" borderId="0" xfId="0" quotePrefix="1" applyFont="1" applyFill="1" applyAlignment="1">
      <alignment horizontal="fill"/>
    </xf>
    <xf numFmtId="0" fontId="9" fillId="39" borderId="0" xfId="0" applyFont="1" applyFill="1"/>
    <xf numFmtId="0" fontId="14" fillId="39" borderId="0" xfId="0" applyFont="1" applyFill="1" applyAlignment="1">
      <alignment horizontal="fill"/>
    </xf>
    <xf numFmtId="0" fontId="14" fillId="39" borderId="0" xfId="0" quotePrefix="1" applyFont="1" applyFill="1" applyAlignment="1">
      <alignment horizontal="fill"/>
    </xf>
    <xf numFmtId="0" fontId="0" fillId="44" borderId="0" xfId="0" applyFill="1"/>
    <xf numFmtId="0" fontId="9" fillId="44" borderId="0" xfId="0" applyFont="1" applyFill="1"/>
    <xf numFmtId="0" fontId="14" fillId="44" borderId="0" xfId="0" applyFont="1" applyFill="1" applyAlignment="1">
      <alignment horizontal="fill"/>
    </xf>
    <xf numFmtId="0" fontId="14" fillId="44" borderId="0" xfId="0" quotePrefix="1" applyFont="1" applyFill="1" applyAlignment="1">
      <alignment horizontal="fill"/>
    </xf>
    <xf numFmtId="0" fontId="0" fillId="45" borderId="0" xfId="0" applyFill="1"/>
    <xf numFmtId="0" fontId="9" fillId="45" borderId="0" xfId="0" applyFont="1" applyFill="1"/>
    <xf numFmtId="0" fontId="14" fillId="45" borderId="0" xfId="0" applyFont="1" applyFill="1" applyAlignment="1">
      <alignment horizontal="fill"/>
    </xf>
    <xf numFmtId="0" fontId="14" fillId="45" borderId="0" xfId="0" quotePrefix="1" applyFont="1" applyFill="1" applyAlignment="1">
      <alignment horizontal="fill"/>
    </xf>
    <xf numFmtId="0" fontId="9" fillId="40" borderId="0" xfId="0" applyFont="1" applyFill="1"/>
    <xf numFmtId="0" fontId="14" fillId="40" borderId="0" xfId="0" applyFont="1" applyFill="1" applyAlignment="1">
      <alignment horizontal="fill"/>
    </xf>
    <xf numFmtId="0" fontId="14" fillId="40" borderId="0" xfId="0" quotePrefix="1" applyFont="1" applyFill="1" applyAlignment="1">
      <alignment horizontal="fill"/>
    </xf>
    <xf numFmtId="0" fontId="9" fillId="46" borderId="0" xfId="0" applyFont="1" applyFill="1"/>
    <xf numFmtId="0" fontId="0" fillId="46" borderId="0" xfId="0" applyFill="1"/>
    <xf numFmtId="0" fontId="14" fillId="46" borderId="0" xfId="0" applyFont="1" applyFill="1" applyAlignment="1">
      <alignment horizontal="fill"/>
    </xf>
    <xf numFmtId="0" fontId="14" fillId="46" borderId="0" xfId="0" quotePrefix="1" applyFont="1" applyFill="1" applyAlignment="1">
      <alignment horizontal="fill"/>
    </xf>
    <xf numFmtId="0" fontId="0" fillId="47" borderId="0" xfId="0" applyFill="1"/>
    <xf numFmtId="0" fontId="9" fillId="47" borderId="0" xfId="0" applyFont="1" applyFill="1"/>
    <xf numFmtId="0" fontId="14" fillId="47" borderId="0" xfId="0" applyFont="1" applyFill="1" applyAlignment="1">
      <alignment horizontal="fill"/>
    </xf>
    <xf numFmtId="0" fontId="14" fillId="47" borderId="0" xfId="0" quotePrefix="1" applyFont="1" applyFill="1" applyAlignment="1">
      <alignment horizontal="fill"/>
    </xf>
    <xf numFmtId="0" fontId="0" fillId="47" borderId="30" xfId="0" applyFill="1" applyBorder="1"/>
    <xf numFmtId="0" fontId="0" fillId="47" borderId="15" xfId="0" applyFill="1" applyBorder="1"/>
    <xf numFmtId="0" fontId="0" fillId="47" borderId="27" xfId="0" applyFill="1" applyBorder="1"/>
    <xf numFmtId="0" fontId="0" fillId="47" borderId="14" xfId="0" applyFill="1" applyBorder="1"/>
    <xf numFmtId="0" fontId="0" fillId="47" borderId="28" xfId="0" applyFill="1" applyBorder="1"/>
    <xf numFmtId="0" fontId="0" fillId="47" borderId="29" xfId="0" applyFill="1" applyBorder="1"/>
    <xf numFmtId="0" fontId="0" fillId="46" borderId="30" xfId="0" applyFill="1" applyBorder="1"/>
    <xf numFmtId="0" fontId="0" fillId="46" borderId="31" xfId="0" applyFill="1" applyBorder="1"/>
    <xf numFmtId="0" fontId="0" fillId="46" borderId="32" xfId="0" applyFill="1" applyBorder="1"/>
    <xf numFmtId="0" fontId="0" fillId="46" borderId="14" xfId="0" applyFill="1" applyBorder="1"/>
    <xf numFmtId="0" fontId="0" fillId="40" borderId="30" xfId="0" applyFill="1" applyBorder="1"/>
    <xf numFmtId="0" fontId="0" fillId="40" borderId="15" xfId="0" applyFill="1" applyBorder="1"/>
    <xf numFmtId="0" fontId="0" fillId="40" borderId="27" xfId="0" applyFill="1" applyBorder="1"/>
    <xf numFmtId="0" fontId="0" fillId="40" borderId="14" xfId="0" applyFill="1" applyBorder="1"/>
    <xf numFmtId="0" fontId="0" fillId="40" borderId="28" xfId="0" applyFill="1" applyBorder="1"/>
    <xf numFmtId="0" fontId="0" fillId="40" borderId="29" xfId="0" applyFill="1" applyBorder="1"/>
    <xf numFmtId="0" fontId="0" fillId="0" borderId="0" xfId="0" applyAlignment="1">
      <alignment horizontal="left"/>
    </xf>
    <xf numFmtId="164" fontId="5" fillId="0" borderId="0" xfId="0" applyNumberFormat="1" applyFont="1" applyAlignment="1">
      <alignment horizontal="left" vertical="top" indent="48"/>
    </xf>
    <xf numFmtId="0" fontId="11" fillId="0" borderId="0" xfId="0" applyFont="1" applyAlignment="1">
      <alignment horizontal="left" indent="22"/>
    </xf>
    <xf numFmtId="0" fontId="9" fillId="0" borderId="0" xfId="0" applyFont="1" applyAlignment="1">
      <alignment horizontal="left"/>
    </xf>
    <xf numFmtId="167" fontId="9" fillId="0" borderId="0" xfId="3" applyNumberFormat="1" applyFont="1" applyFill="1" applyBorder="1" applyAlignment="1" applyProtection="1">
      <alignment horizontal="right"/>
    </xf>
    <xf numFmtId="165" fontId="9" fillId="0" borderId="0" xfId="3" applyNumberFormat="1" applyFont="1" applyFill="1" applyBorder="1" applyAlignment="1" applyProtection="1">
      <alignment horizontal="center" vertical="center"/>
    </xf>
    <xf numFmtId="167" fontId="9" fillId="0" borderId="0" xfId="1" applyNumberFormat="1" applyFont="1" applyFill="1" applyBorder="1" applyAlignment="1" applyProtection="1">
      <alignment horizontal="right"/>
    </xf>
    <xf numFmtId="49" fontId="9" fillId="0" borderId="0" xfId="0" applyNumberFormat="1" applyFont="1" applyAlignment="1">
      <alignment horizontal="right"/>
    </xf>
    <xf numFmtId="166" fontId="9" fillId="0" borderId="0" xfId="0" applyNumberFormat="1" applyFont="1" applyAlignment="1">
      <alignment horizontal="right"/>
    </xf>
    <xf numFmtId="9" fontId="9" fillId="0" borderId="0" xfId="1" applyFont="1" applyFill="1" applyBorder="1" applyAlignment="1" applyProtection="1">
      <alignment horizontal="right"/>
    </xf>
    <xf numFmtId="165" fontId="9" fillId="0" borderId="0" xfId="3" applyNumberFormat="1" applyFont="1" applyFill="1" applyBorder="1" applyAlignment="1" applyProtection="1"/>
    <xf numFmtId="3" fontId="9" fillId="0" borderId="0" xfId="3" applyNumberFormat="1" applyFont="1" applyFill="1" applyBorder="1" applyAlignment="1" applyProtection="1">
      <alignment horizontal="right"/>
    </xf>
    <xf numFmtId="2" fontId="9" fillId="0" borderId="0" xfId="3" applyNumberFormat="1" applyFont="1" applyFill="1" applyBorder="1" applyAlignment="1" applyProtection="1">
      <alignment horizontal="right"/>
    </xf>
    <xf numFmtId="0" fontId="9" fillId="0" borderId="0" xfId="0" applyFont="1" applyAlignment="1">
      <alignment horizontal="left" vertical="center"/>
    </xf>
    <xf numFmtId="2" fontId="9" fillId="2" borderId="1" xfId="3" applyNumberFormat="1" applyFont="1" applyFill="1" applyBorder="1" applyAlignment="1" applyProtection="1">
      <alignment horizontal="right"/>
      <protection locked="0"/>
    </xf>
    <xf numFmtId="0" fontId="17" fillId="0" borderId="0" xfId="4" applyFont="1" applyAlignment="1" applyProtection="1">
      <alignment horizontal="left" vertical="top"/>
    </xf>
    <xf numFmtId="0" fontId="48" fillId="0" borderId="0" xfId="4" applyFont="1" applyAlignment="1" applyProtection="1">
      <alignment horizontal="center" vertical="top" wrapText="1"/>
    </xf>
    <xf numFmtId="0" fontId="17" fillId="0" borderId="0" xfId="0" applyFont="1" applyAlignment="1">
      <alignment wrapText="1"/>
    </xf>
    <xf numFmtId="0" fontId="16" fillId="0" borderId="0" xfId="0" applyFont="1" applyAlignment="1">
      <alignment horizontal="center" wrapText="1"/>
    </xf>
    <xf numFmtId="37" fontId="6" fillId="2" borderId="9" xfId="3" applyNumberFormat="1" applyFont="1" applyFill="1" applyBorder="1" applyAlignment="1" applyProtection="1">
      <alignment horizontal="right" vertical="top"/>
      <protection locked="0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49" fillId="0" borderId="0" xfId="0" applyFont="1" applyAlignment="1">
      <alignment horizontal="center"/>
    </xf>
    <xf numFmtId="164" fontId="52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left" vertical="center"/>
    </xf>
    <xf numFmtId="0" fontId="9" fillId="0" borderId="3" xfId="0" applyFont="1" applyBorder="1" applyAlignment="1">
      <alignment horizontal="left" wrapText="1"/>
    </xf>
    <xf numFmtId="0" fontId="53" fillId="0" borderId="0" xfId="0" applyFont="1"/>
    <xf numFmtId="164" fontId="54" fillId="0" borderId="0" xfId="0" applyNumberFormat="1" applyFont="1"/>
    <xf numFmtId="0" fontId="54" fillId="0" borderId="0" xfId="0" applyFont="1"/>
    <xf numFmtId="0" fontId="49" fillId="0" borderId="0" xfId="0" applyFont="1" applyAlignment="1">
      <alignment horizontal="left"/>
    </xf>
    <xf numFmtId="0" fontId="49" fillId="0" borderId="0" xfId="0" applyFont="1"/>
    <xf numFmtId="0" fontId="9" fillId="2" borderId="1" xfId="0" applyFont="1" applyFill="1" applyBorder="1" applyAlignment="1" applyProtection="1">
      <alignment horizontal="left"/>
      <protection locked="0"/>
    </xf>
    <xf numFmtId="0" fontId="49" fillId="0" borderId="0" xfId="0" applyFont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167" fontId="9" fillId="0" borderId="8" xfId="3" applyNumberFormat="1" applyFont="1" applyFill="1" applyBorder="1" applyAlignment="1" applyProtection="1">
      <alignment horizontal="right"/>
    </xf>
    <xf numFmtId="167" fontId="9" fillId="0" borderId="4" xfId="3" applyNumberFormat="1" applyFont="1" applyFill="1" applyBorder="1" applyAlignment="1" applyProtection="1">
      <alignment horizontal="right"/>
    </xf>
    <xf numFmtId="167" fontId="9" fillId="0" borderId="5" xfId="3" applyNumberFormat="1" applyFont="1" applyFill="1" applyBorder="1" applyAlignment="1" applyProtection="1">
      <alignment horizontal="right"/>
    </xf>
    <xf numFmtId="3" fontId="9" fillId="0" borderId="5" xfId="3" applyNumberFormat="1" applyFont="1" applyFill="1" applyBorder="1" applyAlignment="1" applyProtection="1">
      <alignment horizontal="right"/>
    </xf>
    <xf numFmtId="167" fontId="9" fillId="0" borderId="2" xfId="3" applyNumberFormat="1" applyFont="1" applyFill="1" applyBorder="1" applyAlignment="1" applyProtection="1">
      <alignment horizontal="right"/>
    </xf>
    <xf numFmtId="3" fontId="9" fillId="0" borderId="2" xfId="3" applyNumberFormat="1" applyFont="1" applyFill="1" applyBorder="1" applyAlignment="1" applyProtection="1">
      <alignment horizontal="right"/>
    </xf>
    <xf numFmtId="2" fontId="9" fillId="0" borderId="2" xfId="3" applyNumberFormat="1" applyFont="1" applyFill="1" applyBorder="1" applyAlignment="1" applyProtection="1">
      <alignment horizontal="right"/>
    </xf>
    <xf numFmtId="49" fontId="9" fillId="0" borderId="0" xfId="0" applyNumberFormat="1" applyFont="1" applyAlignment="1">
      <alignment horizontal="center" vertical="top"/>
    </xf>
    <xf numFmtId="49" fontId="49" fillId="0" borderId="0" xfId="0" applyNumberFormat="1" applyFont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 wrapText="1"/>
    </xf>
    <xf numFmtId="167" fontId="9" fillId="0" borderId="0" xfId="3" applyNumberFormat="1" applyFont="1" applyFill="1" applyBorder="1" applyAlignment="1" applyProtection="1">
      <alignment horizontal="center" vertical="center" wrapText="1"/>
    </xf>
    <xf numFmtId="167" fontId="9" fillId="0" borderId="6" xfId="3" applyNumberFormat="1" applyFont="1" applyFill="1" applyBorder="1" applyAlignment="1" applyProtection="1">
      <alignment horizontal="right"/>
    </xf>
    <xf numFmtId="167" fontId="9" fillId="0" borderId="0" xfId="0" applyNumberFormat="1" applyFont="1" applyAlignment="1">
      <alignment horizontal="right"/>
    </xf>
    <xf numFmtId="167" fontId="9" fillId="0" borderId="0" xfId="3" applyNumberFormat="1" applyFont="1" applyFill="1" applyBorder="1" applyAlignment="1" applyProtection="1">
      <alignment horizontal="left"/>
    </xf>
    <xf numFmtId="0" fontId="6" fillId="0" borderId="0" xfId="0" applyFont="1" applyAlignment="1">
      <alignment horizontal="right" vertical="center" wrapText="1"/>
    </xf>
    <xf numFmtId="169" fontId="9" fillId="2" borderId="1" xfId="0" applyNumberFormat="1" applyFont="1" applyFill="1" applyBorder="1" applyAlignment="1" applyProtection="1">
      <alignment horizontal="left"/>
      <protection locked="0"/>
    </xf>
    <xf numFmtId="1" fontId="9" fillId="2" borderId="1" xfId="0" applyNumberFormat="1" applyFont="1" applyFill="1" applyBorder="1" applyAlignment="1" applyProtection="1">
      <alignment horizontal="left"/>
      <protection locked="0"/>
    </xf>
    <xf numFmtId="0" fontId="6" fillId="0" borderId="10" xfId="0" applyFont="1" applyBorder="1" applyAlignment="1">
      <alignment horizontal="center"/>
    </xf>
    <xf numFmtId="167" fontId="9" fillId="48" borderId="1" xfId="3" applyNumberFormat="1" applyFont="1" applyFill="1" applyBorder="1" applyAlignment="1" applyProtection="1">
      <alignment horizontal="right"/>
    </xf>
    <xf numFmtId="0" fontId="9" fillId="0" borderId="0" xfId="0" applyFont="1" applyAlignment="1">
      <alignment vertical="top" wrapText="1"/>
    </xf>
    <xf numFmtId="0" fontId="54" fillId="0" borderId="0" xfId="0" applyFont="1" applyAlignment="1">
      <alignment vertical="top" wrapText="1"/>
    </xf>
    <xf numFmtId="0" fontId="17" fillId="0" borderId="0" xfId="0" applyFont="1" applyAlignment="1">
      <alignment horizontal="center" vertical="center" wrapText="1"/>
    </xf>
    <xf numFmtId="49" fontId="9" fillId="0" borderId="0" xfId="0" applyNumberFormat="1" applyFont="1"/>
    <xf numFmtId="0" fontId="15" fillId="0" borderId="0" xfId="4" applyAlignment="1" applyProtection="1">
      <alignment horizontal="center" vertical="center" wrapText="1"/>
    </xf>
    <xf numFmtId="2" fontId="9" fillId="2" borderId="1" xfId="0" applyNumberFormat="1" applyFont="1" applyFill="1" applyBorder="1" applyAlignment="1" applyProtection="1">
      <alignment horizontal="left"/>
      <protection locked="0"/>
    </xf>
    <xf numFmtId="0" fontId="15" fillId="0" borderId="0" xfId="4" applyAlignment="1" applyProtection="1">
      <alignment vertical="center" wrapText="1"/>
    </xf>
    <xf numFmtId="37" fontId="6" fillId="0" borderId="0" xfId="3" applyNumberFormat="1" applyFont="1" applyFill="1" applyBorder="1" applyAlignment="1" applyProtection="1">
      <alignment horizontal="right" vertical="top"/>
    </xf>
    <xf numFmtId="4" fontId="9" fillId="0" borderId="0" xfId="3" applyNumberFormat="1" applyFont="1" applyFill="1" applyBorder="1" applyAlignment="1" applyProtection="1">
      <alignment horizontal="right"/>
    </xf>
    <xf numFmtId="40" fontId="9" fillId="0" borderId="0" xfId="3" applyNumberFormat="1" applyFont="1" applyFill="1" applyBorder="1" applyAlignment="1" applyProtection="1">
      <alignment horizontal="right"/>
    </xf>
    <xf numFmtId="9" fontId="9" fillId="0" borderId="0" xfId="1" applyFont="1" applyFill="1" applyBorder="1" applyAlignment="1" applyProtection="1">
      <alignment horizontal="center"/>
    </xf>
    <xf numFmtId="43" fontId="9" fillId="0" borderId="0" xfId="0" applyNumberFormat="1" applyFont="1" applyAlignment="1">
      <alignment horizontal="center" vertical="center"/>
    </xf>
    <xf numFmtId="49" fontId="9" fillId="0" borderId="0" xfId="3" applyNumberFormat="1" applyFont="1" applyFill="1" applyBorder="1" applyAlignment="1" applyProtection="1">
      <alignment horizontal="right"/>
    </xf>
    <xf numFmtId="49" fontId="9" fillId="0" borderId="0" xfId="0" applyNumberFormat="1" applyFont="1" applyAlignment="1">
      <alignment horizontal="left" vertical="top"/>
    </xf>
    <xf numFmtId="49" fontId="55" fillId="0" borderId="10" xfId="0" applyNumberFormat="1" applyFont="1" applyBorder="1" applyAlignment="1">
      <alignment vertical="top"/>
    </xf>
    <xf numFmtId="49" fontId="12" fillId="0" borderId="0" xfId="0" applyNumberFormat="1" applyFont="1" applyAlignment="1">
      <alignment vertical="top"/>
    </xf>
    <xf numFmtId="49" fontId="12" fillId="0" borderId="10" xfId="0" applyNumberFormat="1" applyFont="1" applyBorder="1" applyAlignment="1">
      <alignment vertical="top"/>
    </xf>
    <xf numFmtId="4" fontId="9" fillId="0" borderId="6" xfId="3" applyNumberFormat="1" applyFont="1" applyFill="1" applyBorder="1" applyAlignment="1" applyProtection="1">
      <alignment horizontal="right"/>
    </xf>
    <xf numFmtId="40" fontId="9" fillId="0" borderId="6" xfId="3" applyNumberFormat="1" applyFont="1" applyFill="1" applyBorder="1" applyAlignment="1" applyProtection="1">
      <alignment horizontal="right"/>
    </xf>
    <xf numFmtId="49" fontId="9" fillId="0" borderId="0" xfId="0" applyNumberFormat="1" applyFont="1" applyAlignment="1">
      <alignment horizontal="left" wrapText="1"/>
    </xf>
    <xf numFmtId="4" fontId="9" fillId="48" borderId="1" xfId="3" applyNumberFormat="1" applyFont="1" applyFill="1" applyBorder="1" applyAlignment="1" applyProtection="1">
      <alignment horizontal="right"/>
    </xf>
    <xf numFmtId="49" fontId="9" fillId="0" borderId="0" xfId="0" applyNumberFormat="1" applyFont="1" applyAlignment="1">
      <alignment horizontal="left" vertical="top" wrapText="1"/>
    </xf>
    <xf numFmtId="40" fontId="9" fillId="48" borderId="1" xfId="3" applyNumberFormat="1" applyFont="1" applyFill="1" applyBorder="1" applyAlignment="1" applyProtection="1">
      <alignment horizontal="right"/>
    </xf>
    <xf numFmtId="49" fontId="9" fillId="0" borderId="2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165" fontId="9" fillId="2" borderId="1" xfId="3" applyNumberFormat="1" applyFont="1" applyFill="1" applyBorder="1" applyAlignment="1" applyProtection="1">
      <alignment horizontal="right"/>
      <protection locked="0"/>
    </xf>
    <xf numFmtId="167" fontId="9" fillId="0" borderId="33" xfId="3" applyNumberFormat="1" applyFont="1" applyFill="1" applyBorder="1" applyAlignment="1" applyProtection="1">
      <alignment horizontal="right"/>
    </xf>
    <xf numFmtId="167" fontId="9" fillId="0" borderId="10" xfId="3" applyNumberFormat="1" applyFont="1" applyFill="1" applyBorder="1" applyAlignment="1" applyProtection="1">
      <alignment horizontal="right"/>
    </xf>
    <xf numFmtId="0" fontId="9" fillId="0" borderId="10" xfId="0" applyFont="1" applyBorder="1" applyAlignment="1">
      <alignment horizontal="right"/>
    </xf>
    <xf numFmtId="167" fontId="9" fillId="2" borderId="9" xfId="3" applyNumberFormat="1" applyFont="1" applyFill="1" applyBorder="1" applyAlignment="1" applyProtection="1">
      <alignment horizontal="right"/>
      <protection locked="0"/>
    </xf>
    <xf numFmtId="170" fontId="9" fillId="0" borderId="0" xfId="0" applyNumberFormat="1" applyFont="1" applyAlignment="1">
      <alignment horizontal="left"/>
    </xf>
    <xf numFmtId="170" fontId="9" fillId="0" borderId="0" xfId="0" applyNumberFormat="1" applyFont="1"/>
    <xf numFmtId="170" fontId="9" fillId="2" borderId="1" xfId="0" applyNumberFormat="1" applyFont="1" applyFill="1" applyBorder="1" applyAlignment="1" applyProtection="1">
      <alignment horizontal="left"/>
      <protection locked="0"/>
    </xf>
    <xf numFmtId="14" fontId="9" fillId="2" borderId="1" xfId="0" applyNumberFormat="1" applyFont="1" applyFill="1" applyBorder="1" applyAlignment="1" applyProtection="1">
      <alignment horizontal="left"/>
      <protection locked="0"/>
    </xf>
    <xf numFmtId="0" fontId="9" fillId="2" borderId="1" xfId="0" applyFont="1" applyFill="1" applyBorder="1" applyProtection="1">
      <protection locked="0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7" fontId="0" fillId="0" borderId="1" xfId="0" applyNumberFormat="1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2" fillId="0" borderId="35" xfId="0" applyFont="1" applyBorder="1"/>
    <xf numFmtId="0" fontId="2" fillId="0" borderId="34" xfId="0" applyFont="1" applyBorder="1"/>
    <xf numFmtId="0" fontId="2" fillId="0" borderId="4" xfId="0" applyFont="1" applyBorder="1"/>
    <xf numFmtId="0" fontId="0" fillId="0" borderId="36" xfId="0" applyBorder="1"/>
    <xf numFmtId="0" fontId="0" fillId="0" borderId="9" xfId="0" applyBorder="1"/>
    <xf numFmtId="0" fontId="0" fillId="0" borderId="33" xfId="0" applyBorder="1"/>
    <xf numFmtId="0" fontId="56" fillId="0" borderId="2" xfId="0" applyFont="1" applyBorder="1" applyAlignment="1">
      <alignment horizontal="right" wrapText="1"/>
    </xf>
    <xf numFmtId="0" fontId="56" fillId="49" borderId="2" xfId="0" applyFont="1" applyFill="1" applyBorder="1" applyAlignment="1">
      <alignment horizontal="right" wrapText="1"/>
    </xf>
    <xf numFmtId="0" fontId="56" fillId="50" borderId="2" xfId="0" applyFont="1" applyFill="1" applyBorder="1" applyAlignment="1">
      <alignment horizontal="right" wrapText="1"/>
    </xf>
    <xf numFmtId="0" fontId="56" fillId="51" borderId="2" xfId="0" applyFont="1" applyFill="1" applyBorder="1" applyAlignment="1">
      <alignment horizontal="right" wrapText="1"/>
    </xf>
    <xf numFmtId="0" fontId="56" fillId="2" borderId="2" xfId="0" applyFont="1" applyFill="1" applyBorder="1" applyAlignment="1">
      <alignment horizontal="right" wrapText="1"/>
    </xf>
    <xf numFmtId="0" fontId="56" fillId="52" borderId="2" xfId="0" applyFont="1" applyFill="1" applyBorder="1" applyAlignment="1">
      <alignment horizontal="right" wrapText="1"/>
    </xf>
    <xf numFmtId="0" fontId="56" fillId="53" borderId="2" xfId="0" applyFont="1" applyFill="1" applyBorder="1" applyAlignment="1">
      <alignment horizontal="right" wrapText="1"/>
    </xf>
    <xf numFmtId="0" fontId="56" fillId="54" borderId="2" xfId="0" applyFont="1" applyFill="1" applyBorder="1" applyAlignment="1">
      <alignment horizontal="right" wrapText="1"/>
    </xf>
    <xf numFmtId="0" fontId="56" fillId="0" borderId="6" xfId="0" applyFont="1" applyBorder="1" applyAlignment="1">
      <alignment horizontal="left" vertical="top" wrapText="1"/>
    </xf>
    <xf numFmtId="0" fontId="56" fillId="49" borderId="6" xfId="0" applyFont="1" applyFill="1" applyBorder="1" applyAlignment="1">
      <alignment horizontal="left" vertical="top" wrapText="1"/>
    </xf>
    <xf numFmtId="0" fontId="56" fillId="50" borderId="6" xfId="0" applyFont="1" applyFill="1" applyBorder="1" applyAlignment="1">
      <alignment horizontal="left" vertical="top" wrapText="1"/>
    </xf>
    <xf numFmtId="0" fontId="56" fillId="51" borderId="6" xfId="0" applyFont="1" applyFill="1" applyBorder="1" applyAlignment="1">
      <alignment horizontal="left" vertical="top" wrapText="1"/>
    </xf>
    <xf numFmtId="0" fontId="56" fillId="2" borderId="6" xfId="0" applyFont="1" applyFill="1" applyBorder="1" applyAlignment="1">
      <alignment horizontal="left" vertical="top" wrapText="1"/>
    </xf>
    <xf numFmtId="0" fontId="56" fillId="52" borderId="6" xfId="0" applyFont="1" applyFill="1" applyBorder="1" applyAlignment="1">
      <alignment horizontal="left" vertical="top" wrapText="1"/>
    </xf>
    <xf numFmtId="0" fontId="56" fillId="53" borderId="6" xfId="0" applyFont="1" applyFill="1" applyBorder="1" applyAlignment="1">
      <alignment horizontal="left" vertical="top" wrapText="1"/>
    </xf>
    <xf numFmtId="0" fontId="56" fillId="54" borderId="6" xfId="0" applyFont="1" applyFill="1" applyBorder="1" applyAlignment="1">
      <alignment horizontal="left" vertical="top" wrapText="1"/>
    </xf>
    <xf numFmtId="0" fontId="56" fillId="0" borderId="0" xfId="0" applyFont="1" applyAlignment="1">
      <alignment horizontal="right" wrapText="1"/>
    </xf>
    <xf numFmtId="0" fontId="56" fillId="49" borderId="0" xfId="0" applyFont="1" applyFill="1" applyAlignment="1">
      <alignment horizontal="right" wrapText="1"/>
    </xf>
    <xf numFmtId="0" fontId="56" fillId="50" borderId="0" xfId="0" applyFont="1" applyFill="1" applyAlignment="1">
      <alignment horizontal="right" wrapText="1"/>
    </xf>
    <xf numFmtId="0" fontId="56" fillId="51" borderId="0" xfId="0" applyFont="1" applyFill="1" applyAlignment="1">
      <alignment horizontal="right" wrapText="1"/>
    </xf>
    <xf numFmtId="0" fontId="56" fillId="2" borderId="0" xfId="0" applyFont="1" applyFill="1" applyAlignment="1">
      <alignment horizontal="right" wrapText="1"/>
    </xf>
    <xf numFmtId="0" fontId="56" fillId="52" borderId="0" xfId="0" applyFont="1" applyFill="1" applyAlignment="1">
      <alignment horizontal="right" wrapText="1"/>
    </xf>
    <xf numFmtId="0" fontId="56" fillId="53" borderId="0" xfId="0" applyFont="1" applyFill="1" applyAlignment="1">
      <alignment horizontal="right" wrapText="1"/>
    </xf>
    <xf numFmtId="0" fontId="56" fillId="54" borderId="0" xfId="0" applyFont="1" applyFill="1" applyAlignment="1">
      <alignment horizontal="right" wrapText="1"/>
    </xf>
    <xf numFmtId="165" fontId="56" fillId="51" borderId="0" xfId="3" applyNumberFormat="1" applyFont="1" applyFill="1" applyAlignment="1">
      <alignment horizontal="right" wrapText="1"/>
    </xf>
    <xf numFmtId="43" fontId="56" fillId="51" borderId="0" xfId="3" applyFont="1" applyFill="1" applyAlignment="1">
      <alignment horizontal="right" wrapText="1"/>
    </xf>
    <xf numFmtId="165" fontId="56" fillId="2" borderId="0" xfId="3" applyNumberFormat="1" applyFont="1" applyFill="1" applyAlignment="1">
      <alignment horizontal="right" wrapText="1"/>
    </xf>
    <xf numFmtId="165" fontId="56" fillId="52" borderId="0" xfId="3" applyNumberFormat="1" applyFont="1" applyFill="1" applyAlignment="1">
      <alignment horizontal="right" wrapText="1"/>
    </xf>
    <xf numFmtId="165" fontId="56" fillId="53" borderId="0" xfId="3" applyNumberFormat="1" applyFont="1" applyFill="1" applyAlignment="1">
      <alignment horizontal="right" wrapText="1"/>
    </xf>
    <xf numFmtId="0" fontId="56" fillId="53" borderId="0" xfId="3" applyNumberFormat="1" applyFont="1" applyFill="1" applyAlignment="1">
      <alignment horizontal="right" wrapText="1"/>
    </xf>
    <xf numFmtId="171" fontId="56" fillId="0" borderId="0" xfId="0" applyNumberFormat="1" applyFont="1" applyAlignment="1">
      <alignment horizontal="right" wrapText="1"/>
    </xf>
    <xf numFmtId="0" fontId="57" fillId="0" borderId="0" xfId="60"/>
    <xf numFmtId="0" fontId="57" fillId="0" borderId="0" xfId="60" applyAlignment="1">
      <alignment horizontal="center"/>
    </xf>
    <xf numFmtId="0" fontId="57" fillId="0" borderId="0" xfId="60" applyAlignment="1">
      <alignment vertical="center"/>
    </xf>
    <xf numFmtId="0" fontId="60" fillId="0" borderId="0" xfId="6" applyFont="1" applyAlignment="1" applyProtection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9" fillId="0" borderId="0" xfId="0" quotePrefix="1" applyFont="1"/>
    <xf numFmtId="170" fontId="56" fillId="49" borderId="0" xfId="0" applyNumberFormat="1" applyFont="1" applyFill="1" applyAlignment="1">
      <alignment horizontal="left"/>
    </xf>
    <xf numFmtId="49" fontId="56" fillId="50" borderId="0" xfId="0" applyNumberFormat="1" applyFont="1" applyFill="1" applyAlignment="1">
      <alignment horizontal="right" wrapText="1"/>
    </xf>
    <xf numFmtId="2" fontId="56" fillId="50" borderId="0" xfId="0" applyNumberFormat="1" applyFont="1" applyFill="1" applyAlignment="1">
      <alignment horizontal="right" wrapText="1"/>
    </xf>
    <xf numFmtId="1" fontId="56" fillId="50" borderId="0" xfId="0" applyNumberFormat="1" applyFont="1" applyFill="1" applyAlignment="1">
      <alignment horizontal="right" wrapText="1"/>
    </xf>
    <xf numFmtId="43" fontId="56" fillId="2" borderId="0" xfId="3" applyFont="1" applyFill="1" applyAlignment="1">
      <alignment horizontal="right" wrapText="1"/>
    </xf>
    <xf numFmtId="2" fontId="56" fillId="2" borderId="0" xfId="0" applyNumberFormat="1" applyFont="1" applyFill="1" applyAlignment="1">
      <alignment horizontal="right" wrapText="1"/>
    </xf>
    <xf numFmtId="4" fontId="56" fillId="2" borderId="0" xfId="0" applyNumberFormat="1" applyFont="1" applyFill="1" applyAlignment="1">
      <alignment horizontal="right" wrapText="1"/>
    </xf>
    <xf numFmtId="3" fontId="56" fillId="2" borderId="0" xfId="0" applyNumberFormat="1" applyFont="1" applyFill="1" applyAlignment="1">
      <alignment horizontal="right" wrapText="1"/>
    </xf>
    <xf numFmtId="0" fontId="56" fillId="2" borderId="0" xfId="3" applyNumberFormat="1" applyFont="1" applyFill="1" applyAlignment="1">
      <alignment horizontal="right" wrapText="1"/>
    </xf>
    <xf numFmtId="2" fontId="56" fillId="2" borderId="0" xfId="3" applyNumberFormat="1" applyFont="1" applyFill="1" applyAlignment="1">
      <alignment horizontal="right" wrapText="1"/>
    </xf>
    <xf numFmtId="1" fontId="56" fillId="2" borderId="0" xfId="3" applyNumberFormat="1" applyFont="1" applyFill="1" applyAlignment="1">
      <alignment horizontal="right" wrapText="1"/>
    </xf>
    <xf numFmtId="1" fontId="56" fillId="52" borderId="0" xfId="3" applyNumberFormat="1" applyFont="1" applyFill="1" applyAlignment="1">
      <alignment horizontal="right" wrapText="1"/>
    </xf>
    <xf numFmtId="172" fontId="56" fillId="52" borderId="0" xfId="1" applyNumberFormat="1" applyFont="1" applyFill="1" applyAlignment="1">
      <alignment horizontal="right" wrapText="1"/>
    </xf>
    <xf numFmtId="10" fontId="56" fillId="52" borderId="0" xfId="1" applyNumberFormat="1" applyFont="1" applyFill="1" applyAlignment="1">
      <alignment horizontal="right" wrapText="1"/>
    </xf>
    <xf numFmtId="0" fontId="9" fillId="0" borderId="0" xfId="0" applyFont="1" applyAlignment="1">
      <alignment horizontal="left" vertical="center" wrapText="1"/>
    </xf>
    <xf numFmtId="10" fontId="56" fillId="53" borderId="0" xfId="1" applyNumberFormat="1" applyFont="1" applyFill="1" applyAlignment="1">
      <alignment horizontal="right" wrapText="1"/>
    </xf>
    <xf numFmtId="0" fontId="56" fillId="7" borderId="2" xfId="0" applyFont="1" applyFill="1" applyBorder="1" applyAlignment="1">
      <alignment horizontal="right" wrapText="1"/>
    </xf>
    <xf numFmtId="0" fontId="56" fillId="7" borderId="6" xfId="0" applyFont="1" applyFill="1" applyBorder="1" applyAlignment="1">
      <alignment horizontal="left" vertical="top" wrapText="1"/>
    </xf>
    <xf numFmtId="0" fontId="56" fillId="7" borderId="0" xfId="0" applyFont="1" applyFill="1" applyAlignment="1">
      <alignment horizontal="right" wrapText="1"/>
    </xf>
    <xf numFmtId="165" fontId="56" fillId="7" borderId="0" xfId="3" applyNumberFormat="1" applyFont="1" applyFill="1" applyAlignment="1">
      <alignment horizontal="right" wrapText="1"/>
    </xf>
    <xf numFmtId="165" fontId="56" fillId="7" borderId="0" xfId="3" applyNumberFormat="1" applyFont="1" applyFill="1" applyAlignment="1">
      <alignment horizontal="right" vertical="top" wrapText="1"/>
    </xf>
    <xf numFmtId="0" fontId="56" fillId="55" borderId="2" xfId="0" applyFont="1" applyFill="1" applyBorder="1" applyAlignment="1">
      <alignment horizontal="right" wrapText="1"/>
    </xf>
    <xf numFmtId="0" fontId="56" fillId="55" borderId="6" xfId="0" applyFont="1" applyFill="1" applyBorder="1" applyAlignment="1">
      <alignment horizontal="left" vertical="top" wrapText="1"/>
    </xf>
    <xf numFmtId="0" fontId="56" fillId="55" borderId="0" xfId="0" applyFont="1" applyFill="1" applyAlignment="1">
      <alignment horizontal="right" wrapText="1"/>
    </xf>
    <xf numFmtId="165" fontId="56" fillId="55" borderId="0" xfId="3" applyNumberFormat="1" applyFont="1" applyFill="1" applyAlignment="1">
      <alignment horizontal="right" wrapText="1"/>
    </xf>
    <xf numFmtId="0" fontId="9" fillId="0" borderId="0" xfId="0" applyFont="1" applyAlignment="1">
      <alignment horizontal="left" vertical="top" indent="1"/>
    </xf>
    <xf numFmtId="0" fontId="0" fillId="0" borderId="7" xfId="0" applyBorder="1" applyAlignment="1">
      <alignment wrapText="1"/>
    </xf>
    <xf numFmtId="0" fontId="56" fillId="56" borderId="2" xfId="0" applyFont="1" applyFill="1" applyBorder="1" applyAlignment="1">
      <alignment horizontal="right" wrapText="1"/>
    </xf>
    <xf numFmtId="0" fontId="56" fillId="56" borderId="6" xfId="0" applyFont="1" applyFill="1" applyBorder="1" applyAlignment="1">
      <alignment horizontal="left" vertical="top" wrapText="1"/>
    </xf>
    <xf numFmtId="0" fontId="56" fillId="56" borderId="0" xfId="0" applyFont="1" applyFill="1" applyAlignment="1">
      <alignment horizontal="right" wrapText="1"/>
    </xf>
    <xf numFmtId="10" fontId="56" fillId="56" borderId="0" xfId="3" applyNumberFormat="1" applyFont="1" applyFill="1" applyAlignment="1">
      <alignment horizontal="right" wrapText="1"/>
    </xf>
    <xf numFmtId="14" fontId="56" fillId="56" borderId="0" xfId="3" applyNumberFormat="1" applyFont="1" applyFill="1" applyAlignment="1">
      <alignment horizontal="right" wrapText="1"/>
    </xf>
    <xf numFmtId="49" fontId="56" fillId="56" borderId="0" xfId="3" applyNumberFormat="1" applyFont="1" applyFill="1" applyAlignment="1">
      <alignment horizontal="right" wrapText="1"/>
    </xf>
    <xf numFmtId="49" fontId="9" fillId="2" borderId="1" xfId="0" applyNumberFormat="1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left"/>
    </xf>
    <xf numFmtId="0" fontId="6" fillId="0" borderId="2" xfId="0" applyFont="1" applyBorder="1" applyAlignment="1">
      <alignment horizontal="center"/>
    </xf>
    <xf numFmtId="14" fontId="9" fillId="2" borderId="1" xfId="0" applyNumberFormat="1" applyFont="1" applyFill="1" applyBorder="1" applyAlignment="1" applyProtection="1">
      <alignment horizontal="left" vertical="center"/>
      <protection locked="0"/>
    </xf>
    <xf numFmtId="165" fontId="9" fillId="0" borderId="10" xfId="3" applyNumberFormat="1" applyFont="1" applyFill="1" applyBorder="1" applyAlignment="1" applyProtection="1">
      <alignment vertical="center" wrapText="1"/>
      <protection locked="0"/>
    </xf>
    <xf numFmtId="167" fontId="9" fillId="0" borderId="1" xfId="3" applyNumberFormat="1" applyFont="1" applyFill="1" applyBorder="1" applyAlignment="1" applyProtection="1">
      <alignment horizontal="right"/>
    </xf>
    <xf numFmtId="167" fontId="9" fillId="0" borderId="36" xfId="3" applyNumberFormat="1" applyFont="1" applyFill="1" applyBorder="1" applyAlignment="1" applyProtection="1">
      <alignment horizontal="right"/>
    </xf>
    <xf numFmtId="167" fontId="9" fillId="0" borderId="35" xfId="3" applyNumberFormat="1" applyFont="1" applyFill="1" applyBorder="1" applyAlignment="1" applyProtection="1">
      <alignment horizontal="right"/>
    </xf>
    <xf numFmtId="49" fontId="9" fillId="0" borderId="0" xfId="0" applyNumberFormat="1" applyFont="1" applyAlignment="1">
      <alignment horizontal="left" vertical="center"/>
    </xf>
    <xf numFmtId="0" fontId="59" fillId="0" borderId="0" xfId="6" applyFont="1" applyAlignment="1" applyProtection="1">
      <alignment horizontal="center" vertical="center"/>
      <protection locked="0"/>
    </xf>
    <xf numFmtId="0" fontId="57" fillId="0" borderId="0" xfId="60" applyAlignment="1">
      <alignment horizontal="center" vertical="center"/>
    </xf>
    <xf numFmtId="0" fontId="58" fillId="0" borderId="0" xfId="60" applyFont="1"/>
    <xf numFmtId="49" fontId="9" fillId="2" borderId="1" xfId="0" applyNumberFormat="1" applyFont="1" applyFill="1" applyBorder="1" applyAlignment="1" applyProtection="1">
      <alignment horizontal="left"/>
      <protection locked="0"/>
    </xf>
    <xf numFmtId="173" fontId="9" fillId="0" borderId="0" xfId="3" applyNumberFormat="1" applyFont="1" applyFill="1" applyBorder="1" applyAlignment="1" applyProtection="1">
      <alignment horizontal="right"/>
    </xf>
    <xf numFmtId="10" fontId="56" fillId="7" borderId="0" xfId="1" applyNumberFormat="1" applyFont="1" applyFill="1" applyAlignment="1">
      <alignment horizontal="right" wrapText="1"/>
    </xf>
    <xf numFmtId="0" fontId="2" fillId="0" borderId="12" xfId="0" applyFont="1" applyBorder="1" applyAlignment="1">
      <alignment horizontal="right"/>
    </xf>
    <xf numFmtId="0" fontId="41" fillId="0" borderId="0" xfId="0" applyFont="1"/>
    <xf numFmtId="0" fontId="42" fillId="0" borderId="0" xfId="0" applyFont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vertical="center"/>
    </xf>
    <xf numFmtId="0" fontId="18" fillId="0" borderId="0" xfId="60" applyFont="1"/>
    <xf numFmtId="0" fontId="18" fillId="0" borderId="1" xfId="60" applyFont="1" applyBorder="1"/>
    <xf numFmtId="0" fontId="12" fillId="0" borderId="1" xfId="0" applyFont="1" applyBorder="1"/>
    <xf numFmtId="0" fontId="58" fillId="0" borderId="1" xfId="60" applyFont="1" applyBorder="1" applyProtection="1">
      <protection locked="0"/>
    </xf>
    <xf numFmtId="170" fontId="0" fillId="0" borderId="0" xfId="0" applyNumberFormat="1"/>
    <xf numFmtId="0" fontId="18" fillId="0" borderId="0" xfId="60" applyFont="1" applyAlignment="1">
      <alignment horizontal="left" vertical="top"/>
    </xf>
    <xf numFmtId="0" fontId="0" fillId="0" borderId="0" xfId="0" applyAlignment="1" applyProtection="1">
      <alignment horizontal="left"/>
      <protection hidden="1"/>
    </xf>
    <xf numFmtId="0" fontId="15" fillId="2" borderId="1" xfId="4" applyFill="1" applyBorder="1" applyProtection="1">
      <protection locked="0"/>
    </xf>
    <xf numFmtId="0" fontId="17" fillId="0" borderId="0" xfId="0" applyFont="1" applyAlignment="1">
      <alignment horizontal="left" vertical="top" wrapText="1"/>
    </xf>
    <xf numFmtId="37" fontId="17" fillId="6" borderId="1" xfId="3" applyNumberFormat="1" applyFont="1" applyFill="1" applyBorder="1" applyAlignment="1" applyProtection="1">
      <alignment horizontal="right" vertical="top"/>
      <protection hidden="1"/>
    </xf>
    <xf numFmtId="37" fontId="6" fillId="6" borderId="1" xfId="3" applyNumberFormat="1" applyFont="1" applyFill="1" applyBorder="1" applyAlignment="1" applyProtection="1">
      <alignment horizontal="right" vertical="top"/>
      <protection hidden="1"/>
    </xf>
    <xf numFmtId="2" fontId="9" fillId="6" borderId="1" xfId="3" applyNumberFormat="1" applyFont="1" applyFill="1" applyBorder="1" applyAlignment="1" applyProtection="1">
      <alignment horizontal="right"/>
      <protection hidden="1"/>
    </xf>
    <xf numFmtId="167" fontId="9" fillId="6" borderId="1" xfId="3" applyNumberFormat="1" applyFont="1" applyFill="1" applyBorder="1" applyAlignment="1" applyProtection="1">
      <alignment horizontal="right"/>
      <protection hidden="1"/>
    </xf>
    <xf numFmtId="2" fontId="10" fillId="6" borderId="1" xfId="3" applyNumberFormat="1" applyFont="1" applyFill="1" applyBorder="1" applyAlignment="1" applyProtection="1">
      <alignment horizontal="right"/>
      <protection hidden="1"/>
    </xf>
    <xf numFmtId="167" fontId="10" fillId="6" borderId="1" xfId="3" applyNumberFormat="1" applyFont="1" applyFill="1" applyBorder="1" applyAlignment="1" applyProtection="1">
      <alignment horizontal="right"/>
      <protection hidden="1"/>
    </xf>
    <xf numFmtId="2" fontId="9" fillId="6" borderId="1" xfId="1" applyNumberFormat="1" applyFont="1" applyFill="1" applyBorder="1" applyAlignment="1" applyProtection="1">
      <alignment horizontal="right"/>
      <protection hidden="1"/>
    </xf>
    <xf numFmtId="167" fontId="9" fillId="6" borderId="1" xfId="1" applyNumberFormat="1" applyFont="1" applyFill="1" applyBorder="1" applyAlignment="1" applyProtection="1">
      <alignment horizontal="right"/>
      <protection hidden="1"/>
    </xf>
    <xf numFmtId="167" fontId="9" fillId="6" borderId="1" xfId="59" applyNumberFormat="1" applyFont="1" applyFill="1" applyBorder="1" applyAlignment="1" applyProtection="1">
      <alignment horizontal="right"/>
      <protection hidden="1"/>
    </xf>
    <xf numFmtId="167" fontId="9" fillId="7" borderId="1" xfId="3" applyNumberFormat="1" applyFont="1" applyFill="1" applyBorder="1" applyAlignment="1" applyProtection="1">
      <alignment horizontal="right"/>
      <protection hidden="1"/>
    </xf>
    <xf numFmtId="165" fontId="9" fillId="6" borderId="1" xfId="3" applyNumberFormat="1" applyFont="1" applyFill="1" applyBorder="1" applyAlignment="1" applyProtection="1">
      <alignment horizontal="right"/>
      <protection hidden="1"/>
    </xf>
    <xf numFmtId="10" fontId="9" fillId="6" borderId="1" xfId="3" applyNumberFormat="1" applyFont="1" applyFill="1" applyBorder="1" applyAlignment="1" applyProtection="1">
      <alignment horizontal="right"/>
      <protection hidden="1"/>
    </xf>
    <xf numFmtId="10" fontId="9" fillId="6" borderId="1" xfId="1" applyNumberFormat="1" applyFont="1" applyFill="1" applyBorder="1" applyAlignment="1" applyProtection="1">
      <alignment horizontal="right"/>
      <protection hidden="1"/>
    </xf>
    <xf numFmtId="165" fontId="9" fillId="6" borderId="9" xfId="3" applyNumberFormat="1" applyFont="1" applyFill="1" applyBorder="1" applyAlignment="1" applyProtection="1">
      <alignment horizontal="right"/>
      <protection hidden="1"/>
    </xf>
    <xf numFmtId="10" fontId="9" fillId="6" borderId="9" xfId="1" applyNumberFormat="1" applyFont="1" applyFill="1" applyBorder="1" applyAlignment="1" applyProtection="1">
      <alignment horizontal="right"/>
      <protection hidden="1"/>
    </xf>
    <xf numFmtId="167" fontId="9" fillId="6" borderId="8" xfId="3" applyNumberFormat="1" applyFont="1" applyFill="1" applyBorder="1" applyAlignment="1" applyProtection="1">
      <alignment horizontal="right"/>
      <protection hidden="1"/>
    </xf>
    <xf numFmtId="167" fontId="10" fillId="6" borderId="34" xfId="3" applyNumberFormat="1" applyFont="1" applyFill="1" applyBorder="1" applyAlignment="1" applyProtection="1">
      <alignment horizontal="right"/>
      <protection hidden="1"/>
    </xf>
    <xf numFmtId="167" fontId="9" fillId="6" borderId="9" xfId="3" applyNumberFormat="1" applyFont="1" applyFill="1" applyBorder="1" applyAlignment="1" applyProtection="1">
      <alignment horizontal="right"/>
      <protection hidden="1"/>
    </xf>
    <xf numFmtId="167" fontId="9" fillId="6" borderId="34" xfId="3" applyNumberFormat="1" applyFont="1" applyFill="1" applyBorder="1" applyAlignment="1" applyProtection="1">
      <alignment horizontal="right"/>
      <protection hidden="1"/>
    </xf>
    <xf numFmtId="167" fontId="10" fillId="7" borderId="1" xfId="3" applyNumberFormat="1" applyFont="1" applyFill="1" applyBorder="1" applyAlignment="1" applyProtection="1">
      <alignment horizontal="right"/>
      <protection hidden="1"/>
    </xf>
    <xf numFmtId="166" fontId="21" fillId="7" borderId="11" xfId="0" applyNumberFormat="1" applyFont="1" applyFill="1" applyBorder="1" applyAlignment="1" applyProtection="1">
      <alignment horizontal="center"/>
      <protection hidden="1"/>
    </xf>
    <xf numFmtId="166" fontId="21" fillId="6" borderId="11" xfId="0" applyNumberFormat="1" applyFont="1" applyFill="1" applyBorder="1" applyAlignment="1" applyProtection="1">
      <alignment horizontal="center"/>
      <protection hidden="1"/>
    </xf>
    <xf numFmtId="10" fontId="2" fillId="6" borderId="11" xfId="1" applyNumberFormat="1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43" borderId="1" xfId="0" applyFill="1" applyBorder="1" applyAlignment="1" applyProtection="1">
      <alignment horizontal="center" vertical="center"/>
      <protection hidden="1"/>
    </xf>
    <xf numFmtId="0" fontId="0" fillId="7" borderId="0" xfId="0" applyFill="1"/>
    <xf numFmtId="0" fontId="57" fillId="7" borderId="0" xfId="60" applyFill="1" applyAlignment="1">
      <alignment vertical="center"/>
    </xf>
    <xf numFmtId="0" fontId="57" fillId="7" borderId="0" xfId="60" applyFill="1"/>
    <xf numFmtId="167" fontId="17" fillId="0" borderId="0" xfId="3" applyNumberFormat="1" applyFont="1" applyFill="1" applyBorder="1" applyAlignment="1" applyProtection="1">
      <alignment horizontal="left"/>
    </xf>
    <xf numFmtId="167" fontId="54" fillId="0" borderId="0" xfId="3" applyNumberFormat="1" applyFont="1" applyFill="1" applyBorder="1" applyAlignment="1" applyProtection="1">
      <alignment horizontal="left"/>
    </xf>
    <xf numFmtId="167" fontId="10" fillId="0" borderId="34" xfId="3" applyNumberFormat="1" applyFont="1" applyFill="1" applyBorder="1" applyAlignment="1" applyProtection="1">
      <alignment horizontal="center"/>
    </xf>
    <xf numFmtId="0" fontId="22" fillId="0" borderId="0" xfId="0" applyFont="1" applyAlignment="1" applyProtection="1">
      <alignment horizontal="center" vertical="center"/>
      <protection hidden="1"/>
    </xf>
    <xf numFmtId="0" fontId="22" fillId="0" borderId="0" xfId="0" applyFont="1" applyAlignment="1">
      <alignment horizontal="center" vertical="center"/>
    </xf>
    <xf numFmtId="166" fontId="9" fillId="6" borderId="9" xfId="3" applyNumberFormat="1" applyFont="1" applyFill="1" applyBorder="1" applyAlignment="1" applyProtection="1">
      <alignment horizontal="center"/>
    </xf>
    <xf numFmtId="166" fontId="9" fillId="6" borderId="1" xfId="3" applyNumberFormat="1" applyFont="1" applyFill="1" applyBorder="1" applyAlignment="1" applyProtection="1">
      <alignment horizontal="center"/>
    </xf>
    <xf numFmtId="0" fontId="10" fillId="0" borderId="1" xfId="0" applyFont="1" applyBorder="1" applyAlignment="1">
      <alignment horizontal="center"/>
    </xf>
    <xf numFmtId="164" fontId="58" fillId="0" borderId="0" xfId="2" applyNumberFormat="1" applyFont="1" applyAlignment="1">
      <alignment horizontal="left" vertical="center" wrapText="1"/>
    </xf>
    <xf numFmtId="0" fontId="74" fillId="0" borderId="0" xfId="0" applyFont="1" applyAlignment="1" applyProtection="1">
      <alignment horizontal="right" vertical="center"/>
      <protection hidden="1"/>
    </xf>
    <xf numFmtId="0" fontId="9" fillId="0" borderId="0" xfId="0" applyFont="1" applyProtection="1">
      <protection hidden="1"/>
    </xf>
    <xf numFmtId="167" fontId="17" fillId="0" borderId="1" xfId="3" applyNumberFormat="1" applyFont="1" applyFill="1" applyBorder="1" applyAlignment="1" applyProtection="1">
      <alignment horizontal="left"/>
    </xf>
    <xf numFmtId="167" fontId="9" fillId="0" borderId="1" xfId="3" applyNumberFormat="1" applyFont="1" applyFill="1" applyBorder="1" applyAlignment="1" applyProtection="1">
      <alignment horizontal="left"/>
    </xf>
    <xf numFmtId="167" fontId="9" fillId="0" borderId="1" xfId="3" applyNumberFormat="1" applyFont="1" applyFill="1" applyBorder="1" applyAlignment="1" applyProtection="1">
      <alignment horizontal="left" wrapText="1"/>
    </xf>
    <xf numFmtId="0" fontId="9" fillId="0" borderId="1" xfId="0" applyFont="1" applyBorder="1"/>
    <xf numFmtId="0" fontId="57" fillId="0" borderId="1" xfId="60" applyBorder="1"/>
    <xf numFmtId="166" fontId="6" fillId="2" borderId="34" xfId="0" applyNumberFormat="1" applyFont="1" applyFill="1" applyBorder="1" applyAlignment="1" applyProtection="1">
      <alignment horizontal="center"/>
      <protection locked="0"/>
    </xf>
    <xf numFmtId="166" fontId="6" fillId="2" borderId="1" xfId="0" applyNumberFormat="1" applyFont="1" applyFill="1" applyBorder="1" applyAlignment="1" applyProtection="1">
      <alignment horizontal="center"/>
      <protection locked="0"/>
    </xf>
    <xf numFmtId="166" fontId="9" fillId="2" borderId="1" xfId="0" applyNumberFormat="1" applyFont="1" applyFill="1" applyBorder="1" applyProtection="1">
      <protection locked="0"/>
    </xf>
    <xf numFmtId="166" fontId="9" fillId="2" borderId="1" xfId="59" applyNumberFormat="1" applyFont="1" applyFill="1" applyBorder="1" applyAlignment="1" applyProtection="1">
      <protection locked="0"/>
    </xf>
    <xf numFmtId="49" fontId="9" fillId="2" borderId="8" xfId="0" applyNumberFormat="1" applyFont="1" applyFill="1" applyBorder="1" applyProtection="1">
      <protection locked="0"/>
    </xf>
    <xf numFmtId="49" fontId="9" fillId="2" borderId="8" xfId="59" applyNumberFormat="1" applyFont="1" applyFill="1" applyBorder="1" applyAlignment="1" applyProtection="1">
      <protection locked="0"/>
    </xf>
    <xf numFmtId="166" fontId="9" fillId="6" borderId="34" xfId="0" applyNumberFormat="1" applyFont="1" applyFill="1" applyBorder="1" applyAlignment="1">
      <alignment horizontal="center"/>
    </xf>
    <xf numFmtId="166" fontId="9" fillId="6" borderId="1" xfId="0" applyNumberFormat="1" applyFont="1" applyFill="1" applyBorder="1" applyAlignment="1">
      <alignment horizontal="center"/>
    </xf>
    <xf numFmtId="166" fontId="9" fillId="6" borderId="37" xfId="3" applyNumberFormat="1" applyFont="1" applyFill="1" applyBorder="1" applyAlignment="1" applyProtection="1">
      <alignment horizontal="center"/>
    </xf>
    <xf numFmtId="10" fontId="6" fillId="6" borderId="1" xfId="0" applyNumberFormat="1" applyFont="1" applyFill="1" applyBorder="1" applyAlignment="1">
      <alignment horizontal="right" vertical="center" wrapText="1"/>
    </xf>
    <xf numFmtId="166" fontId="6" fillId="6" borderId="1" xfId="0" applyNumberFormat="1" applyFont="1" applyFill="1" applyBorder="1" applyAlignment="1">
      <alignment horizontal="right" vertical="center" wrapText="1"/>
    </xf>
    <xf numFmtId="166" fontId="6" fillId="7" borderId="1" xfId="0" applyNumberFormat="1" applyFont="1" applyFill="1" applyBorder="1" applyAlignment="1">
      <alignment horizontal="right" vertical="center" wrapText="1"/>
    </xf>
    <xf numFmtId="166" fontId="6" fillId="7" borderId="34" xfId="0" applyNumberFormat="1" applyFont="1" applyFill="1" applyBorder="1" applyAlignment="1">
      <alignment horizontal="right" vertical="center" wrapText="1"/>
    </xf>
    <xf numFmtId="167" fontId="64" fillId="6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 applyProtection="1">
      <alignment vertical="top" wrapText="1"/>
      <protection locked="0"/>
    </xf>
    <xf numFmtId="166" fontId="9" fillId="2" borderId="1" xfId="0" applyNumberFormat="1" applyFont="1" applyFill="1" applyBorder="1" applyAlignment="1" applyProtection="1">
      <alignment vertical="top" wrapText="1"/>
      <protection locked="0"/>
    </xf>
    <xf numFmtId="166" fontId="56" fillId="7" borderId="0" xfId="3" applyNumberFormat="1" applyFont="1" applyFill="1" applyAlignment="1">
      <alignment horizontal="right" wrapText="1"/>
    </xf>
    <xf numFmtId="164" fontId="56" fillId="49" borderId="0" xfId="0" applyNumberFormat="1" applyFont="1" applyFill="1" applyAlignment="1">
      <alignment horizontal="right" wrapText="1"/>
    </xf>
    <xf numFmtId="174" fontId="56" fillId="49" borderId="0" xfId="0" applyNumberFormat="1" applyFont="1" applyFill="1" applyAlignment="1">
      <alignment horizontal="right" wrapText="1"/>
    </xf>
    <xf numFmtId="166" fontId="56" fillId="54" borderId="0" xfId="3" applyNumberFormat="1" applyFont="1" applyFill="1" applyAlignment="1">
      <alignment horizontal="right" wrapText="1"/>
    </xf>
    <xf numFmtId="166" fontId="56" fillId="56" borderId="0" xfId="3" applyNumberFormat="1" applyFont="1" applyFill="1" applyAlignment="1">
      <alignment horizontal="right" wrapText="1"/>
    </xf>
    <xf numFmtId="0" fontId="58" fillId="0" borderId="0" xfId="60" applyFont="1" applyAlignment="1">
      <alignment horizontal="left" vertical="top" wrapText="1"/>
    </xf>
    <xf numFmtId="0" fontId="61" fillId="0" borderId="0" xfId="4" applyFont="1" applyFill="1" applyAlignment="1" applyProtection="1">
      <alignment horizontal="center" vertical="center"/>
      <protection locked="0"/>
    </xf>
    <xf numFmtId="0" fontId="24" fillId="48" borderId="30" xfId="0" applyFont="1" applyFill="1" applyBorder="1" applyAlignment="1">
      <alignment horizontal="center"/>
    </xf>
    <xf numFmtId="0" fontId="24" fillId="48" borderId="15" xfId="0" applyFont="1" applyFill="1" applyBorder="1" applyAlignment="1">
      <alignment horizontal="center"/>
    </xf>
    <xf numFmtId="0" fontId="24" fillId="7" borderId="28" xfId="0" applyFont="1" applyFill="1" applyBorder="1" applyAlignment="1">
      <alignment horizontal="center"/>
    </xf>
    <xf numFmtId="0" fontId="24" fillId="7" borderId="29" xfId="0" applyFont="1" applyFill="1" applyBorder="1" applyAlignment="1">
      <alignment horizontal="center"/>
    </xf>
    <xf numFmtId="0" fontId="66" fillId="0" borderId="0" xfId="0" applyFont="1" applyAlignment="1">
      <alignment horizontal="center"/>
    </xf>
    <xf numFmtId="0" fontId="67" fillId="0" borderId="0" xfId="0" applyFont="1" applyAlignment="1">
      <alignment horizontal="center"/>
    </xf>
    <xf numFmtId="0" fontId="4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2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24" fillId="2" borderId="27" xfId="0" applyFont="1" applyFill="1" applyBorder="1" applyAlignment="1">
      <alignment horizontal="center"/>
    </xf>
    <xf numFmtId="0" fontId="24" fillId="2" borderId="14" xfId="0" applyFont="1" applyFill="1" applyBorder="1" applyAlignment="1">
      <alignment horizontal="center"/>
    </xf>
    <xf numFmtId="0" fontId="24" fillId="6" borderId="28" xfId="0" applyFont="1" applyFill="1" applyBorder="1" applyAlignment="1">
      <alignment horizontal="center"/>
    </xf>
    <xf numFmtId="0" fontId="24" fillId="6" borderId="29" xfId="0" applyFont="1" applyFill="1" applyBorder="1" applyAlignment="1">
      <alignment horizontal="center"/>
    </xf>
    <xf numFmtId="0" fontId="15" fillId="0" borderId="0" xfId="4" applyAlignment="1" applyProtection="1">
      <alignment horizontal="center" vertical="center" wrapText="1"/>
    </xf>
    <xf numFmtId="0" fontId="9" fillId="0" borderId="0" xfId="0" applyFont="1" applyAlignment="1">
      <alignment horizontal="left" vertical="top" indent="1"/>
    </xf>
    <xf numFmtId="0" fontId="9" fillId="0" borderId="0" xfId="0" applyFont="1"/>
    <xf numFmtId="0" fontId="0" fillId="0" borderId="0" xfId="0"/>
    <xf numFmtId="0" fontId="62" fillId="0" borderId="0" xfId="4" applyFont="1" applyAlignment="1" applyProtection="1"/>
    <xf numFmtId="0" fontId="62" fillId="0" borderId="0" xfId="4" applyFont="1" applyAlignment="1"/>
    <xf numFmtId="0" fontId="9" fillId="0" borderId="0" xfId="0" applyFont="1" applyAlignment="1">
      <alignment vertical="top" wrapText="1"/>
    </xf>
    <xf numFmtId="0" fontId="53" fillId="0" borderId="0" xfId="0" applyFont="1"/>
    <xf numFmtId="0" fontId="54" fillId="0" borderId="0" xfId="0" applyFont="1" applyAlignment="1">
      <alignment vertical="top" wrapText="1"/>
    </xf>
    <xf numFmtId="0" fontId="17" fillId="0" borderId="0" xfId="0" applyFont="1" applyAlignment="1">
      <alignment horizontal="left" vertical="center" wrapText="1"/>
    </xf>
    <xf numFmtId="165" fontId="9" fillId="2" borderId="8" xfId="3" applyNumberFormat="1" applyFont="1" applyFill="1" applyBorder="1" applyAlignment="1" applyProtection="1">
      <alignment horizontal="left" vertical="center" wrapText="1"/>
      <protection locked="0"/>
    </xf>
    <xf numFmtId="165" fontId="9" fillId="2" borderId="7" xfId="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hidden="1"/>
    </xf>
    <xf numFmtId="0" fontId="9" fillId="2" borderId="8" xfId="3" applyNumberFormat="1" applyFont="1" applyFill="1" applyBorder="1" applyAlignment="1" applyProtection="1">
      <alignment horizontal="left"/>
      <protection locked="0"/>
    </xf>
    <xf numFmtId="0" fontId="9" fillId="2" borderId="6" xfId="3" applyNumberFormat="1" applyFont="1" applyFill="1" applyBorder="1" applyAlignment="1" applyProtection="1">
      <alignment horizontal="left"/>
      <protection locked="0"/>
    </xf>
    <xf numFmtId="0" fontId="9" fillId="2" borderId="7" xfId="3" applyNumberFormat="1" applyFont="1" applyFill="1" applyBorder="1" applyAlignment="1" applyProtection="1">
      <alignment horizontal="left"/>
      <protection locked="0"/>
    </xf>
    <xf numFmtId="0" fontId="22" fillId="0" borderId="0" xfId="0" applyFont="1" applyAlignment="1">
      <alignment horizontal="center" vertical="center"/>
    </xf>
    <xf numFmtId="0" fontId="41" fillId="0" borderId="0" xfId="0" applyFont="1" applyAlignment="1">
      <alignment horizontal="center"/>
    </xf>
    <xf numFmtId="0" fontId="0" fillId="0" borderId="0" xfId="0" applyAlignment="1">
      <alignment horizontal="center"/>
    </xf>
    <xf numFmtId="167" fontId="9" fillId="2" borderId="1" xfId="3" applyNumberFormat="1" applyFont="1" applyFill="1" applyBorder="1" applyAlignment="1" applyProtection="1">
      <alignment horizontal="center"/>
      <protection locked="0"/>
    </xf>
    <xf numFmtId="167" fontId="9" fillId="2" borderId="8" xfId="3" applyNumberFormat="1" applyFont="1" applyFill="1" applyBorder="1" applyAlignment="1" applyProtection="1">
      <alignment horizontal="left"/>
      <protection locked="0"/>
    </xf>
    <xf numFmtId="167" fontId="9" fillId="2" borderId="6" xfId="3" applyNumberFormat="1" applyFont="1" applyFill="1" applyBorder="1" applyAlignment="1" applyProtection="1">
      <alignment horizontal="left"/>
      <protection locked="0"/>
    </xf>
    <xf numFmtId="167" fontId="9" fillId="2" borderId="7" xfId="3" applyNumberFormat="1" applyFont="1" applyFill="1" applyBorder="1" applyAlignment="1" applyProtection="1">
      <alignment horizontal="left"/>
      <protection locked="0"/>
    </xf>
    <xf numFmtId="0" fontId="9" fillId="2" borderId="1" xfId="3" applyNumberFormat="1" applyFont="1" applyFill="1" applyBorder="1" applyAlignment="1" applyProtection="1">
      <alignment horizontal="left" vertical="center"/>
      <protection locked="0"/>
    </xf>
    <xf numFmtId="0" fontId="9" fillId="2" borderId="8" xfId="3" applyNumberFormat="1" applyFont="1" applyFill="1" applyBorder="1" applyAlignment="1" applyProtection="1">
      <alignment horizontal="left" vertical="center"/>
      <protection locked="0"/>
    </xf>
    <xf numFmtId="0" fontId="9" fillId="2" borderId="6" xfId="3" applyNumberFormat="1" applyFont="1" applyFill="1" applyBorder="1" applyAlignment="1" applyProtection="1">
      <alignment horizontal="left" vertical="center"/>
      <protection locked="0"/>
    </xf>
    <xf numFmtId="0" fontId="9" fillId="2" borderId="7" xfId="3" applyNumberFormat="1" applyFont="1" applyFill="1" applyBorder="1" applyAlignment="1" applyProtection="1">
      <alignment horizontal="left" vertical="center"/>
      <protection locked="0"/>
    </xf>
    <xf numFmtId="0" fontId="9" fillId="2" borderId="1" xfId="3" applyNumberFormat="1" applyFont="1" applyFill="1" applyBorder="1" applyAlignment="1" applyProtection="1">
      <alignment horizontal="left"/>
      <protection locked="0"/>
    </xf>
    <xf numFmtId="0" fontId="9" fillId="2" borderId="1" xfId="0" applyFont="1" applyFill="1" applyBorder="1" applyAlignment="1" applyProtection="1">
      <alignment horizontal="left" vertical="top"/>
      <protection locked="0"/>
    </xf>
    <xf numFmtId="0" fontId="10" fillId="0" borderId="1" xfId="0" applyFont="1" applyBorder="1" applyAlignment="1">
      <alignment horizontal="center"/>
    </xf>
    <xf numFmtId="164" fontId="65" fillId="0" borderId="1" xfId="2" applyNumberFormat="1" applyFont="1" applyBorder="1" applyAlignment="1">
      <alignment horizontal="center" vertical="center" wrapText="1"/>
    </xf>
    <xf numFmtId="164" fontId="69" fillId="0" borderId="1" xfId="2" applyNumberFormat="1" applyFont="1" applyBorder="1" applyAlignment="1">
      <alignment horizontal="center" vertical="center" wrapText="1"/>
    </xf>
    <xf numFmtId="0" fontId="9" fillId="0" borderId="0" xfId="0" applyFont="1" applyProtection="1">
      <protection hidden="1"/>
    </xf>
    <xf numFmtId="0" fontId="70" fillId="0" borderId="0" xfId="0" applyFont="1" applyAlignment="1">
      <alignment horizontal="center"/>
    </xf>
    <xf numFmtId="0" fontId="71" fillId="0" borderId="0" xfId="0" applyFont="1" applyAlignment="1">
      <alignment horizontal="center"/>
    </xf>
    <xf numFmtId="0" fontId="7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3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3" applyNumberFormat="1" applyFont="1" applyFill="1" applyBorder="1" applyAlignment="1" applyProtection="1">
      <alignment horizontal="center"/>
    </xf>
    <xf numFmtId="0" fontId="0" fillId="0" borderId="8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67" fillId="0" borderId="0" xfId="0" applyFont="1"/>
    <xf numFmtId="0" fontId="13" fillId="0" borderId="0" xfId="0" applyFont="1"/>
    <xf numFmtId="0" fontId="0" fillId="0" borderId="8" xfId="0" applyBorder="1" applyAlignment="1">
      <alignment wrapText="1"/>
    </xf>
    <xf numFmtId="0" fontId="0" fillId="0" borderId="7" xfId="0" applyBorder="1" applyAlignment="1">
      <alignment wrapText="1"/>
    </xf>
    <xf numFmtId="164" fontId="4" fillId="0" borderId="0" xfId="2" applyNumberFormat="1" applyFont="1" applyAlignment="1">
      <alignment horizontal="center" vertical="center"/>
    </xf>
    <xf numFmtId="164" fontId="4" fillId="0" borderId="0" xfId="2" applyNumberFormat="1" applyFont="1" applyAlignment="1">
      <alignment horizontal="center" vertical="top"/>
    </xf>
    <xf numFmtId="164" fontId="3" fillId="0" borderId="0" xfId="2" applyNumberFormat="1" applyFont="1" applyAlignment="1">
      <alignment horizontal="center" vertical="center"/>
    </xf>
    <xf numFmtId="164" fontId="8" fillId="0" borderId="0" xfId="2" applyNumberFormat="1" applyFont="1" applyAlignment="1">
      <alignment horizontal="center" vertical="center"/>
    </xf>
    <xf numFmtId="164" fontId="8" fillId="0" borderId="0" xfId="2" applyNumberFormat="1" applyFont="1" applyAlignment="1">
      <alignment horizontal="left" vertical="center"/>
    </xf>
    <xf numFmtId="0" fontId="0" fillId="0" borderId="0" xfId="0" applyAlignment="1">
      <alignment vertical="center"/>
    </xf>
    <xf numFmtId="164" fontId="7" fillId="0" borderId="0" xfId="2" applyNumberFormat="1" applyAlignment="1">
      <alignment horizontal="left" vertical="top"/>
    </xf>
    <xf numFmtId="0" fontId="7" fillId="0" borderId="0" xfId="2" applyAlignment="1">
      <alignment horizontal="left" vertical="top"/>
    </xf>
    <xf numFmtId="0" fontId="14" fillId="43" borderId="0" xfId="0" applyFont="1" applyFill="1" applyAlignment="1">
      <alignment horizontal="center"/>
    </xf>
    <xf numFmtId="0" fontId="0" fillId="43" borderId="0" xfId="0" applyFill="1" applyAlignment="1">
      <alignment horizontal="center"/>
    </xf>
    <xf numFmtId="0" fontId="0" fillId="0" borderId="8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/>
    </xf>
    <xf numFmtId="0" fontId="0" fillId="0" borderId="7" xfId="0" applyBorder="1" applyAlignment="1">
      <alignment vertical="top"/>
    </xf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61">
    <cellStyle name="20% - Accent1" xfId="36" builtinId="30" customBuiltin="1"/>
    <cellStyle name="20% - Accent2" xfId="40" builtinId="34" customBuiltin="1"/>
    <cellStyle name="20% - Accent3" xfId="44" builtinId="38" customBuiltin="1"/>
    <cellStyle name="20% - Accent4" xfId="48" builtinId="42" customBuiltin="1"/>
    <cellStyle name="20% - Accent5" xfId="52" builtinId="46" customBuiltin="1"/>
    <cellStyle name="20% - Accent6" xfId="56" builtinId="50" customBuiltin="1"/>
    <cellStyle name="40% - Accent1" xfId="37" builtinId="31" customBuiltin="1"/>
    <cellStyle name="40% - Accent2" xfId="41" builtinId="35" customBuiltin="1"/>
    <cellStyle name="40% - Accent2 2" xfId="7" xr:uid="{00000000-0005-0000-0000-000008000000}"/>
    <cellStyle name="40% - Accent3" xfId="45" builtinId="39" customBuiltin="1"/>
    <cellStyle name="40% - Accent4" xfId="49" builtinId="43" customBuiltin="1"/>
    <cellStyle name="40% - Accent5" xfId="53" builtinId="47" customBuiltin="1"/>
    <cellStyle name="40% - Accent6" xfId="57" builtinId="51" customBuiltin="1"/>
    <cellStyle name="60% - Accent1" xfId="38" builtinId="32" customBuiltin="1"/>
    <cellStyle name="60% - Accent2" xfId="42" builtinId="36" customBuiltin="1"/>
    <cellStyle name="60% - Accent3" xfId="46" builtinId="40" customBuiltin="1"/>
    <cellStyle name="60% - Accent4" xfId="50" builtinId="44" customBuiltin="1"/>
    <cellStyle name="60% - Accent5" xfId="54" builtinId="48" customBuiltin="1"/>
    <cellStyle name="60% - Accent6" xfId="58" builtinId="52" customBuiltin="1"/>
    <cellStyle name="Accent1" xfId="35" builtinId="29" customBuiltin="1"/>
    <cellStyle name="Accent2" xfId="39" builtinId="33" customBuiltin="1"/>
    <cellStyle name="Accent3" xfId="43" builtinId="37" customBuiltin="1"/>
    <cellStyle name="Accent4" xfId="47" builtinId="41" customBuiltin="1"/>
    <cellStyle name="Accent5" xfId="51" builtinId="45" customBuiltin="1"/>
    <cellStyle name="Accent6" xfId="55" builtinId="49" customBuiltin="1"/>
    <cellStyle name="Bad" xfId="24" builtinId="27" customBuiltin="1"/>
    <cellStyle name="Calculation" xfId="28" builtinId="22" customBuiltin="1"/>
    <cellStyle name="Check Cell" xfId="30" builtinId="23" customBuiltin="1"/>
    <cellStyle name="Comma" xfId="3" builtinId="3"/>
    <cellStyle name="Comma 2" xfId="8" xr:uid="{00000000-0005-0000-0000-00001D000000}"/>
    <cellStyle name="Currency" xfId="59" builtinId="4"/>
    <cellStyle name="Currency 2" xfId="9" xr:uid="{00000000-0005-0000-0000-00001F000000}"/>
    <cellStyle name="Currency 3" xfId="10" xr:uid="{00000000-0005-0000-0000-000020000000}"/>
    <cellStyle name="Disabled" xfId="11" xr:uid="{00000000-0005-0000-0000-000021000000}"/>
    <cellStyle name="Enabled" xfId="12" xr:uid="{00000000-0005-0000-0000-000022000000}"/>
    <cellStyle name="Explanatory Text" xfId="33" builtinId="53" customBuiltin="1"/>
    <cellStyle name="Good" xfId="23" builtinId="26" customBuiltin="1"/>
    <cellStyle name="Heading 1" xfId="19" builtinId="16" customBuiltin="1"/>
    <cellStyle name="Heading 2" xfId="20" builtinId="17" customBuiltin="1"/>
    <cellStyle name="Heading 3" xfId="21" builtinId="18" customBuiltin="1"/>
    <cellStyle name="Heading 4" xfId="22" builtinId="19" customBuiltin="1"/>
    <cellStyle name="Hyperlink" xfId="4" builtinId="8"/>
    <cellStyle name="Hyperlink 2" xfId="6" xr:uid="{00000000-0005-0000-0000-00002A000000}"/>
    <cellStyle name="Input" xfId="26" builtinId="20" customBuiltin="1"/>
    <cellStyle name="Linked Cell" xfId="29" builtinId="24" customBuiltin="1"/>
    <cellStyle name="Neutral" xfId="25" builtinId="28" customBuiltin="1"/>
    <cellStyle name="Normal" xfId="0" builtinId="0"/>
    <cellStyle name="Normal 2" xfId="2" xr:uid="{00000000-0005-0000-0000-00002F000000}"/>
    <cellStyle name="Normal 2 2" xfId="13" xr:uid="{00000000-0005-0000-0000-000030000000}"/>
    <cellStyle name="Normal 3" xfId="14" xr:uid="{00000000-0005-0000-0000-000031000000}"/>
    <cellStyle name="Normal 4" xfId="15" xr:uid="{00000000-0005-0000-0000-000032000000}"/>
    <cellStyle name="Normal 5" xfId="5" xr:uid="{00000000-0005-0000-0000-000033000000}"/>
    <cellStyle name="Normal 6" xfId="60" xr:uid="{D5F9E64E-3D18-483A-9F0F-A71FC62E4458}"/>
    <cellStyle name="Note" xfId="32" builtinId="10" customBuiltin="1"/>
    <cellStyle name="Output" xfId="27" builtinId="21" customBuiltin="1"/>
    <cellStyle name="Percent" xfId="1" builtinId="5"/>
    <cellStyle name="Percent 2" xfId="16" xr:uid="{00000000-0005-0000-0000-000037000000}"/>
    <cellStyle name="TableHeaders" xfId="17" xr:uid="{00000000-0005-0000-0000-000038000000}"/>
    <cellStyle name="Title" xfId="18" builtinId="15" customBuiltin="1"/>
    <cellStyle name="Total" xfId="34" builtinId="25" customBuiltin="1"/>
    <cellStyle name="Warning Text" xfId="31" builtinId="11" customBuiltin="1"/>
  </cellStyles>
  <dxfs count="2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FF"/>
      </font>
      <fill>
        <patternFill patternType="none">
          <bgColor auto="1"/>
        </patternFill>
      </fill>
    </dxf>
  </dxfs>
  <tableStyles count="1" defaultTableStyle="TableStyleMedium2" defaultPivotStyle="PivotStyleLight16">
    <tableStyle name="Invisible" pivot="0" table="0" count="0" xr9:uid="{F5A33966-7000-4A66-B810-579212CADBE6}"/>
  </tableStyles>
  <colors>
    <mruColors>
      <color rgb="FFFFFFCC"/>
      <color rgb="FFC6EFCE"/>
      <color rgb="FFFFC7CE"/>
      <color rgb="FFFFCCFF"/>
      <color rgb="FF006100"/>
      <color rgb="FF9C0006"/>
      <color rgb="FF00FF00"/>
      <color rgb="FFFF9933"/>
      <color rgb="FF00FF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26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iff"/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1123949</xdr:colOff>
      <xdr:row>0</xdr:row>
      <xdr:rowOff>19050</xdr:rowOff>
    </xdr:from>
    <xdr:to>
      <xdr:col>7</xdr:col>
      <xdr:colOff>3809</xdr:colOff>
      <xdr:row>4</xdr:row>
      <xdr:rowOff>45720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97099" y="19050"/>
          <a:ext cx="3810" cy="1645920"/>
        </a:xfrm>
        <a:prstGeom prst="rect">
          <a:avLst/>
        </a:prstGeom>
        <a:solidFill>
          <a:sysClr val="window" lastClr="FFFFFF"/>
        </a:solidFill>
      </xdr:spPr>
    </xdr:pic>
    <xdr:clientData/>
  </xdr:twoCellAnchor>
  <xdr:twoCellAnchor editAs="oneCell">
    <xdr:from>
      <xdr:col>4</xdr:col>
      <xdr:colOff>3800475</xdr:colOff>
      <xdr:row>0</xdr:row>
      <xdr:rowOff>0</xdr:rowOff>
    </xdr:from>
    <xdr:to>
      <xdr:col>5</xdr:col>
      <xdr:colOff>3810</xdr:colOff>
      <xdr:row>4</xdr:row>
      <xdr:rowOff>26670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0" y="0"/>
          <a:ext cx="1051560" cy="164592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1200150</xdr:colOff>
      <xdr:row>0</xdr:row>
      <xdr:rowOff>19050</xdr:rowOff>
    </xdr:from>
    <xdr:to>
      <xdr:col>6</xdr:col>
      <xdr:colOff>0</xdr:colOff>
      <xdr:row>4</xdr:row>
      <xdr:rowOff>48895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06375" y="19050"/>
          <a:ext cx="1046655" cy="164592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1200150</xdr:colOff>
      <xdr:row>0</xdr:row>
      <xdr:rowOff>19050</xdr:rowOff>
    </xdr:from>
    <xdr:to>
      <xdr:col>6</xdr:col>
      <xdr:colOff>3139</xdr:colOff>
      <xdr:row>4</xdr:row>
      <xdr:rowOff>45720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06375" y="19050"/>
          <a:ext cx="1046655" cy="164592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1123949</xdr:colOff>
      <xdr:row>0</xdr:row>
      <xdr:rowOff>19050</xdr:rowOff>
    </xdr:from>
    <xdr:to>
      <xdr:col>7</xdr:col>
      <xdr:colOff>5713</xdr:colOff>
      <xdr:row>6</xdr:row>
      <xdr:rowOff>80998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9199" y="19050"/>
          <a:ext cx="1051560" cy="1645920"/>
        </a:xfrm>
        <a:prstGeom prst="rect">
          <a:avLst/>
        </a:prstGeom>
        <a:solidFill>
          <a:sysClr val="window" lastClr="FFFFFF"/>
        </a:solidFill>
      </xdr:spPr>
    </xdr:pic>
    <xdr:clientData/>
  </xdr:twoCellAnchor>
  <xdr:twoCellAnchor editAs="oneCell">
    <xdr:from>
      <xdr:col>5</xdr:col>
      <xdr:colOff>247650</xdr:colOff>
      <xdr:row>0</xdr:row>
      <xdr:rowOff>19050</xdr:rowOff>
    </xdr:from>
    <xdr:to>
      <xdr:col>7</xdr:col>
      <xdr:colOff>3810</xdr:colOff>
      <xdr:row>6</xdr:row>
      <xdr:rowOff>80998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7325" y="19050"/>
          <a:ext cx="1051560" cy="164592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533399</xdr:colOff>
      <xdr:row>0</xdr:row>
      <xdr:rowOff>19050</xdr:rowOff>
    </xdr:from>
    <xdr:to>
      <xdr:col>8</xdr:col>
      <xdr:colOff>1584959</xdr:colOff>
      <xdr:row>4</xdr:row>
      <xdr:rowOff>45720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63549" y="19050"/>
          <a:ext cx="1051560" cy="164592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533399</xdr:colOff>
      <xdr:row>0</xdr:row>
      <xdr:rowOff>19050</xdr:rowOff>
    </xdr:from>
    <xdr:to>
      <xdr:col>10</xdr:col>
      <xdr:colOff>1584959</xdr:colOff>
      <xdr:row>5</xdr:row>
      <xdr:rowOff>77470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39924" y="19050"/>
          <a:ext cx="1051560" cy="164592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533399</xdr:colOff>
      <xdr:row>0</xdr:row>
      <xdr:rowOff>19050</xdr:rowOff>
    </xdr:from>
    <xdr:to>
      <xdr:col>10</xdr:col>
      <xdr:colOff>1584959</xdr:colOff>
      <xdr:row>4</xdr:row>
      <xdr:rowOff>45720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39924" y="19050"/>
          <a:ext cx="1051560" cy="164592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526343</xdr:colOff>
      <xdr:row>0</xdr:row>
      <xdr:rowOff>21166</xdr:rowOff>
    </xdr:from>
    <xdr:to>
      <xdr:col>9</xdr:col>
      <xdr:colOff>1571553</xdr:colOff>
      <xdr:row>4</xdr:row>
      <xdr:rowOff>106750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33621" y="21166"/>
          <a:ext cx="1051560" cy="1665323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533399</xdr:colOff>
      <xdr:row>0</xdr:row>
      <xdr:rowOff>19050</xdr:rowOff>
    </xdr:from>
    <xdr:to>
      <xdr:col>11</xdr:col>
      <xdr:colOff>634</xdr:colOff>
      <xdr:row>4</xdr:row>
      <xdr:rowOff>48895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39924" y="19050"/>
          <a:ext cx="1051560" cy="164592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876300</xdr:colOff>
      <xdr:row>0</xdr:row>
      <xdr:rowOff>37042</xdr:rowOff>
    </xdr:from>
    <xdr:to>
      <xdr:col>9</xdr:col>
      <xdr:colOff>335456</xdr:colOff>
      <xdr:row>4</xdr:row>
      <xdr:rowOff>95462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35300" y="37042"/>
          <a:ext cx="1049831" cy="163957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2266950</xdr:colOff>
      <xdr:row>0</xdr:row>
      <xdr:rowOff>19050</xdr:rowOff>
    </xdr:from>
    <xdr:to>
      <xdr:col>5</xdr:col>
      <xdr:colOff>3313605</xdr:colOff>
      <xdr:row>4</xdr:row>
      <xdr:rowOff>48895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39700" y="19050"/>
          <a:ext cx="1046655" cy="1645920"/>
        </a:xfrm>
        <a:prstGeom prst="rect">
          <a:avLst/>
        </a:prstGeom>
        <a:solidFill>
          <a:sysClr val="window" lastClr="FFFFFF"/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40</xdr:row>
          <xdr:rowOff>31750</xdr:rowOff>
        </xdr:from>
        <xdr:to>
          <xdr:col>6</xdr:col>
          <xdr:colOff>0</xdr:colOff>
          <xdr:row>41</xdr:row>
          <xdr:rowOff>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A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Save Submission File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sherman\Downloads\FY2020-Adult-Day-Health-Cost-Report-Template%20(13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sherman\Downloads\GAFC-FY2020-FULL-Cost-Report-Template%20(1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gency Information"/>
      <sheetName val="2. SchA - General Information"/>
      <sheetName val="3. SchB - Program &amp; Operations"/>
      <sheetName val="4. SchC - Transportation"/>
      <sheetName val="5. SchD - Staffing Information"/>
      <sheetName val="6. SchE - Statement of Expenses"/>
      <sheetName val="7. SchF - Allocation"/>
      <sheetName val="8. SchG - Statement of Revenue"/>
      <sheetName val="9. Accuracy of Report"/>
      <sheetName val="Legend"/>
      <sheetName val="Raw Data"/>
      <sheetName val="System Data"/>
    </sheetNames>
    <sheetDataSet>
      <sheetData sheetId="0" refreshError="1">
        <row r="9">
          <cell r="C9" t="str">
            <v>Select your provider name:</v>
          </cell>
        </row>
        <row r="10">
          <cell r="C10"/>
        </row>
      </sheetData>
      <sheetData sheetId="1" refreshError="1">
        <row r="17">
          <cell r="C17" t="str">
            <v>Select Legal Relationship:</v>
          </cell>
          <cell r="E17" t="str">
            <v>Select Financial Relationship:</v>
          </cell>
        </row>
        <row r="22">
          <cell r="C22" t="str">
            <v>Select Program Type(s)/Client Types:</v>
          </cell>
        </row>
        <row r="27">
          <cell r="C27" t="str">
            <v>Select Other Cost Reports:</v>
          </cell>
        </row>
      </sheetData>
      <sheetData sheetId="2" refreshError="1"/>
      <sheetData sheetId="3" refreshError="1"/>
      <sheetData sheetId="4" refreshError="1">
        <row r="9">
          <cell r="F9">
            <v>0</v>
          </cell>
          <cell r="M9" t="str">
            <v>Other</v>
          </cell>
          <cell r="S9" t="str">
            <v>Yes/No</v>
          </cell>
          <cell r="T9" t="str">
            <v>Yes/No</v>
          </cell>
        </row>
        <row r="10">
          <cell r="M10" t="str">
            <v>Method</v>
          </cell>
          <cell r="S10" t="str">
            <v>Yes/No</v>
          </cell>
          <cell r="T10" t="str">
            <v>Yes/No</v>
          </cell>
        </row>
        <row r="11">
          <cell r="M11" t="str">
            <v>Method</v>
          </cell>
          <cell r="S11" t="str">
            <v>Yes/No</v>
          </cell>
          <cell r="T11" t="str">
            <v>Yes/No</v>
          </cell>
        </row>
        <row r="12">
          <cell r="M12" t="str">
            <v>Method</v>
          </cell>
          <cell r="S12" t="str">
            <v>Yes/No</v>
          </cell>
          <cell r="T12" t="str">
            <v>Yes/No</v>
          </cell>
        </row>
        <row r="13">
          <cell r="M13" t="str">
            <v>Method</v>
          </cell>
          <cell r="S13" t="str">
            <v>Yes/No</v>
          </cell>
          <cell r="T13" t="str">
            <v>Yes/No</v>
          </cell>
        </row>
        <row r="14">
          <cell r="M14" t="str">
            <v>Method</v>
          </cell>
          <cell r="S14" t="str">
            <v>Yes/No</v>
          </cell>
          <cell r="T14" t="str">
            <v>Yes/No</v>
          </cell>
        </row>
        <row r="15">
          <cell r="M15" t="str">
            <v>Method</v>
          </cell>
          <cell r="S15" t="str">
            <v>Yes/No</v>
          </cell>
          <cell r="T15" t="str">
            <v>Yes/No</v>
          </cell>
        </row>
        <row r="16">
          <cell r="M16" t="str">
            <v>Method</v>
          </cell>
          <cell r="S16" t="str">
            <v>Yes/No</v>
          </cell>
          <cell r="T16" t="str">
            <v>Yes/No</v>
          </cell>
        </row>
        <row r="17">
          <cell r="M17" t="str">
            <v>Method</v>
          </cell>
          <cell r="S17" t="str">
            <v>Yes/No</v>
          </cell>
          <cell r="T17" t="str">
            <v>Yes/No</v>
          </cell>
        </row>
        <row r="18">
          <cell r="M18" t="str">
            <v>Method</v>
          </cell>
          <cell r="S18" t="str">
            <v>Yes/No</v>
          </cell>
          <cell r="T18" t="str">
            <v>Yes/No</v>
          </cell>
        </row>
        <row r="19">
          <cell r="M19" t="str">
            <v>Method</v>
          </cell>
          <cell r="S19" t="str">
            <v>Yes/No</v>
          </cell>
          <cell r="T19" t="str">
            <v>Yes/No</v>
          </cell>
        </row>
        <row r="20">
          <cell r="M20" t="str">
            <v>Method</v>
          </cell>
          <cell r="S20" t="str">
            <v>Yes/No</v>
          </cell>
          <cell r="T20" t="str">
            <v>Yes/No</v>
          </cell>
        </row>
        <row r="21">
          <cell r="M21" t="str">
            <v>Method</v>
          </cell>
          <cell r="S21" t="str">
            <v>Yes/No</v>
          </cell>
          <cell r="T21" t="str">
            <v>Yes/No</v>
          </cell>
        </row>
        <row r="26">
          <cell r="M26" t="str">
            <v>Method</v>
          </cell>
          <cell r="S26" t="str">
            <v>Yes/No</v>
          </cell>
          <cell r="T26" t="str">
            <v>Yes/No</v>
          </cell>
        </row>
        <row r="27">
          <cell r="M27" t="str">
            <v>Method</v>
          </cell>
          <cell r="S27" t="str">
            <v>Yes/No</v>
          </cell>
          <cell r="T27" t="str">
            <v>Yes/No</v>
          </cell>
        </row>
        <row r="28">
          <cell r="M28" t="str">
            <v>Method</v>
          </cell>
          <cell r="S28" t="str">
            <v>Yes/No</v>
          </cell>
          <cell r="T28" t="str">
            <v>Yes/No</v>
          </cell>
        </row>
        <row r="29">
          <cell r="M29" t="str">
            <v>Method</v>
          </cell>
          <cell r="S29" t="str">
            <v>Yes/No</v>
          </cell>
          <cell r="T29" t="str">
            <v>Yes/No</v>
          </cell>
        </row>
        <row r="30">
          <cell r="M30" t="str">
            <v>Method</v>
          </cell>
          <cell r="S30" t="str">
            <v>Yes/No</v>
          </cell>
          <cell r="T30" t="str">
            <v>Yes/No</v>
          </cell>
        </row>
        <row r="31">
          <cell r="M31" t="str">
            <v>Method</v>
          </cell>
          <cell r="S31" t="str">
            <v>Yes/No</v>
          </cell>
          <cell r="T31" t="str">
            <v>Yes/No</v>
          </cell>
        </row>
        <row r="32">
          <cell r="M32" t="str">
            <v>Method</v>
          </cell>
          <cell r="S32" t="str">
            <v>Yes/No</v>
          </cell>
          <cell r="T32" t="str">
            <v>Yes/No</v>
          </cell>
        </row>
        <row r="33">
          <cell r="M33" t="str">
            <v>Method</v>
          </cell>
          <cell r="S33" t="str">
            <v>Yes/No</v>
          </cell>
          <cell r="T33" t="str">
            <v>Yes/No</v>
          </cell>
        </row>
        <row r="34">
          <cell r="M34" t="str">
            <v>Method</v>
          </cell>
          <cell r="S34" t="str">
            <v>Yes/No</v>
          </cell>
          <cell r="T34" t="str">
            <v>Yes/No</v>
          </cell>
        </row>
        <row r="35">
          <cell r="M35" t="str">
            <v>Method</v>
          </cell>
          <cell r="S35" t="str">
            <v>Yes/No</v>
          </cell>
          <cell r="T35" t="str">
            <v>Yes/No</v>
          </cell>
        </row>
        <row r="36">
          <cell r="M36" t="str">
            <v>Method</v>
          </cell>
          <cell r="S36" t="str">
            <v>Yes/No</v>
          </cell>
          <cell r="T36" t="str">
            <v>Yes/No</v>
          </cell>
        </row>
        <row r="37">
          <cell r="M37" t="str">
            <v>Method</v>
          </cell>
          <cell r="S37" t="str">
            <v>Yes/No</v>
          </cell>
          <cell r="T37" t="str">
            <v>Yes/No</v>
          </cell>
        </row>
        <row r="38">
          <cell r="M38" t="str">
            <v>Method</v>
          </cell>
          <cell r="S38" t="str">
            <v>Yes/No</v>
          </cell>
          <cell r="T38" t="str">
            <v>Yes/No</v>
          </cell>
        </row>
        <row r="39">
          <cell r="M39" t="str">
            <v>Method</v>
          </cell>
          <cell r="S39" t="str">
            <v>Yes/No</v>
          </cell>
          <cell r="T39" t="str">
            <v>Yes/No</v>
          </cell>
        </row>
        <row r="40">
          <cell r="M40" t="str">
            <v>Method</v>
          </cell>
          <cell r="S40" t="str">
            <v>Yes/No</v>
          </cell>
          <cell r="T40" t="str">
            <v>Yes/No</v>
          </cell>
        </row>
        <row r="41">
          <cell r="M41" t="str">
            <v>Method</v>
          </cell>
          <cell r="S41" t="str">
            <v>Yes/No</v>
          </cell>
          <cell r="T41" t="str">
            <v>Yes/No</v>
          </cell>
        </row>
        <row r="42">
          <cell r="M42" t="str">
            <v>Method</v>
          </cell>
          <cell r="S42" t="str">
            <v>Yes/No</v>
          </cell>
          <cell r="T42" t="str">
            <v>Yes/No</v>
          </cell>
        </row>
        <row r="43">
          <cell r="M43" t="str">
            <v>Method</v>
          </cell>
          <cell r="S43" t="str">
            <v>Yes/No</v>
          </cell>
          <cell r="T43" t="str">
            <v>Yes/No</v>
          </cell>
        </row>
        <row r="44">
          <cell r="M44" t="str">
            <v>Method</v>
          </cell>
          <cell r="S44" t="str">
            <v>Yes/No</v>
          </cell>
          <cell r="T44" t="str">
            <v>Yes/No</v>
          </cell>
        </row>
        <row r="45">
          <cell r="M45" t="str">
            <v>Method</v>
          </cell>
          <cell r="S45" t="str">
            <v>Yes/No</v>
          </cell>
          <cell r="T45" t="str">
            <v>Yes/No</v>
          </cell>
        </row>
        <row r="46">
          <cell r="M46" t="str">
            <v>Method</v>
          </cell>
          <cell r="S46" t="str">
            <v>Yes/No</v>
          </cell>
          <cell r="T46" t="str">
            <v>Yes/No</v>
          </cell>
        </row>
        <row r="47">
          <cell r="M47" t="str">
            <v>Method</v>
          </cell>
          <cell r="S47" t="str">
            <v>Yes/No</v>
          </cell>
          <cell r="T47" t="str">
            <v>Yes/No</v>
          </cell>
        </row>
        <row r="48">
          <cell r="M48" t="str">
            <v>Method</v>
          </cell>
          <cell r="S48" t="str">
            <v>Yes/No</v>
          </cell>
          <cell r="T48" t="str">
            <v>Yes/No</v>
          </cell>
        </row>
        <row r="49">
          <cell r="M49" t="str">
            <v>Method</v>
          </cell>
          <cell r="S49" t="str">
            <v>Yes/No</v>
          </cell>
          <cell r="T49" t="str">
            <v>Yes/No</v>
          </cell>
        </row>
        <row r="50">
          <cell r="M50" t="str">
            <v>Method</v>
          </cell>
          <cell r="S50" t="str">
            <v>Yes/No</v>
          </cell>
          <cell r="T50" t="str">
            <v>Yes/No</v>
          </cell>
        </row>
      </sheetData>
      <sheetData sheetId="5" refreshError="1">
        <row r="9">
          <cell r="D9">
            <v>0</v>
          </cell>
        </row>
        <row r="10">
          <cell r="E10" t="str">
            <v>Method</v>
          </cell>
        </row>
        <row r="11">
          <cell r="E11" t="str">
            <v>Method</v>
          </cell>
        </row>
        <row r="12">
          <cell r="E12" t="str">
            <v>Method</v>
          </cell>
        </row>
        <row r="13">
          <cell r="E13" t="str">
            <v>Method</v>
          </cell>
        </row>
        <row r="14">
          <cell r="E14" t="str">
            <v>Method</v>
          </cell>
        </row>
        <row r="15">
          <cell r="E15" t="str">
            <v>Method</v>
          </cell>
        </row>
        <row r="16">
          <cell r="E16" t="str">
            <v>Method</v>
          </cell>
        </row>
        <row r="17">
          <cell r="E17" t="str">
            <v>Method</v>
          </cell>
        </row>
        <row r="18">
          <cell r="E18" t="str">
            <v>Method</v>
          </cell>
        </row>
        <row r="19">
          <cell r="E19" t="str">
            <v>Method</v>
          </cell>
        </row>
        <row r="20">
          <cell r="E20" t="str">
            <v>Method</v>
          </cell>
        </row>
        <row r="21">
          <cell r="E21" t="str">
            <v>Method</v>
          </cell>
        </row>
        <row r="22">
          <cell r="E22" t="str">
            <v>Method</v>
          </cell>
        </row>
        <row r="23">
          <cell r="E23" t="str">
            <v>Method</v>
          </cell>
        </row>
        <row r="24">
          <cell r="E24" t="str">
            <v>Method</v>
          </cell>
        </row>
        <row r="25">
          <cell r="E25" t="str">
            <v>Method</v>
          </cell>
        </row>
        <row r="26">
          <cell r="E26" t="str">
            <v>Method</v>
          </cell>
        </row>
        <row r="27">
          <cell r="E27" t="str">
            <v>Method</v>
          </cell>
        </row>
        <row r="28">
          <cell r="E28" t="str">
            <v>Method</v>
          </cell>
        </row>
        <row r="29">
          <cell r="E29" t="str">
            <v>Method</v>
          </cell>
        </row>
        <row r="30">
          <cell r="E30" t="str">
            <v>Method</v>
          </cell>
        </row>
        <row r="31">
          <cell r="E31" t="str">
            <v>Method</v>
          </cell>
        </row>
        <row r="41">
          <cell r="E41" t="str">
            <v>Method</v>
          </cell>
        </row>
        <row r="42">
          <cell r="E42" t="str">
            <v>Method</v>
          </cell>
        </row>
        <row r="43">
          <cell r="E43" t="str">
            <v>Method</v>
          </cell>
        </row>
        <row r="44">
          <cell r="E44" t="str">
            <v>Method</v>
          </cell>
        </row>
        <row r="45">
          <cell r="E45" t="str">
            <v>Method</v>
          </cell>
        </row>
        <row r="46">
          <cell r="E46" t="str">
            <v>Method</v>
          </cell>
        </row>
        <row r="47">
          <cell r="E47" t="str">
            <v>Method</v>
          </cell>
        </row>
        <row r="48">
          <cell r="E48" t="str">
            <v>Method</v>
          </cell>
        </row>
        <row r="49">
          <cell r="E49" t="str">
            <v>Method</v>
          </cell>
        </row>
        <row r="50">
          <cell r="E50" t="str">
            <v>Method</v>
          </cell>
        </row>
        <row r="51">
          <cell r="E51" t="str">
            <v>Method</v>
          </cell>
        </row>
        <row r="52">
          <cell r="E52" t="str">
            <v>Method</v>
          </cell>
        </row>
        <row r="53">
          <cell r="E53" t="str">
            <v>Method</v>
          </cell>
        </row>
        <row r="54">
          <cell r="E54" t="str">
            <v>Method</v>
          </cell>
        </row>
        <row r="55">
          <cell r="E55" t="str">
            <v>Method</v>
          </cell>
        </row>
        <row r="56">
          <cell r="E56" t="str">
            <v>Method</v>
          </cell>
        </row>
        <row r="57">
          <cell r="E57" t="str">
            <v>Method</v>
          </cell>
        </row>
        <row r="58">
          <cell r="E58" t="str">
            <v>Method</v>
          </cell>
        </row>
        <row r="59">
          <cell r="E59" t="str">
            <v>Method</v>
          </cell>
        </row>
        <row r="60">
          <cell r="E60" t="str">
            <v>Method</v>
          </cell>
        </row>
        <row r="61">
          <cell r="E61" t="str">
            <v>Method</v>
          </cell>
        </row>
        <row r="62">
          <cell r="E62" t="str">
            <v>Method</v>
          </cell>
        </row>
        <row r="63">
          <cell r="E63" t="str">
            <v>Method</v>
          </cell>
        </row>
        <row r="64">
          <cell r="E64" t="str">
            <v>Method</v>
          </cell>
        </row>
        <row r="65">
          <cell r="E65" t="str">
            <v>Method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>
            <v>0</v>
          </cell>
        </row>
        <row r="2">
          <cell r="A2">
            <v>0.99998842592592585</v>
          </cell>
        </row>
        <row r="3">
          <cell r="A3">
            <v>42552</v>
          </cell>
        </row>
        <row r="4">
          <cell r="A4">
            <v>2958465</v>
          </cell>
        </row>
        <row r="5">
          <cell r="A5">
            <v>-999999999999</v>
          </cell>
        </row>
        <row r="6">
          <cell r="A6">
            <v>999999999999</v>
          </cell>
        </row>
        <row r="10">
          <cell r="A10" t="e">
            <v>#N/A</v>
          </cell>
        </row>
        <row r="11">
          <cell r="A11" t="str">
            <v>2020</v>
          </cell>
        </row>
        <row r="13">
          <cell r="A13" t="b">
            <v>0</v>
          </cell>
        </row>
        <row r="14">
          <cell r="A14" t="str">
            <v>Select your provider name:</v>
          </cell>
        </row>
        <row r="15">
          <cell r="A15" t="str">
            <v>Select your provider name:</v>
          </cell>
        </row>
        <row r="16">
          <cell r="A16" t="str">
            <v>Select your Provider Name in Tab 1, Cell C9</v>
          </cell>
        </row>
        <row r="17">
          <cell r="A17" t="str">
            <v>Select your Provider Name in Tab 1, Cell C9</v>
          </cell>
        </row>
        <row r="21">
          <cell r="A21" t="str">
            <v>No Action Required</v>
          </cell>
        </row>
        <row r="23">
          <cell r="A23" t="b">
            <v>0</v>
          </cell>
        </row>
        <row r="24">
          <cell r="A24" t="b">
            <v>1</v>
          </cell>
        </row>
        <row r="25">
          <cell r="A25" t="b">
            <v>0</v>
          </cell>
        </row>
        <row r="26">
          <cell r="A26" t="b">
            <v>0</v>
          </cell>
        </row>
        <row r="27">
          <cell r="A27" t="b">
            <v>0</v>
          </cell>
        </row>
        <row r="28">
          <cell r="A28" t="b">
            <v>0</v>
          </cell>
        </row>
        <row r="29">
          <cell r="A29" t="b">
            <v>0</v>
          </cell>
          <cell r="O29" t="b">
            <v>0</v>
          </cell>
        </row>
        <row r="30">
          <cell r="A30" t="b">
            <v>0</v>
          </cell>
          <cell r="O30" t="b">
            <v>0</v>
          </cell>
        </row>
        <row r="31">
          <cell r="O31" t="b">
            <v>0</v>
          </cell>
        </row>
        <row r="32">
          <cell r="A32" t="b">
            <v>1</v>
          </cell>
          <cell r="M32" t="b">
            <v>1</v>
          </cell>
          <cell r="O32" t="b">
            <v>0</v>
          </cell>
        </row>
        <row r="33">
          <cell r="A33" t="b">
            <v>1</v>
          </cell>
          <cell r="K33" t="b">
            <v>1</v>
          </cell>
          <cell r="M33" t="b">
            <v>1</v>
          </cell>
          <cell r="O33" t="b">
            <v>0</v>
          </cell>
        </row>
        <row r="34">
          <cell r="A34" t="b">
            <v>0</v>
          </cell>
          <cell r="K34" t="b">
            <v>1</v>
          </cell>
          <cell r="M34" t="b">
            <v>1</v>
          </cell>
          <cell r="O34" t="b">
            <v>0</v>
          </cell>
        </row>
        <row r="35">
          <cell r="A35" t="b">
            <v>1</v>
          </cell>
          <cell r="I35" t="b">
            <v>1</v>
          </cell>
          <cell r="K35" t="b">
            <v>1</v>
          </cell>
          <cell r="M35" t="b">
            <v>1</v>
          </cell>
          <cell r="O35" t="b">
            <v>0</v>
          </cell>
        </row>
        <row r="36">
          <cell r="A36" t="b">
            <v>1</v>
          </cell>
          <cell r="G36" t="b">
            <v>1</v>
          </cell>
          <cell r="I36" t="b">
            <v>1</v>
          </cell>
          <cell r="K36" t="b">
            <v>1</v>
          </cell>
          <cell r="M36" t="b">
            <v>1</v>
          </cell>
          <cell r="O36" t="b">
            <v>0</v>
          </cell>
        </row>
        <row r="37">
          <cell r="A37" t="b">
            <v>1</v>
          </cell>
          <cell r="E37" t="b">
            <v>1</v>
          </cell>
          <cell r="G37" t="b">
            <v>1</v>
          </cell>
          <cell r="I37" t="b">
            <v>1</v>
          </cell>
          <cell r="K37" t="b">
            <v>1</v>
          </cell>
          <cell r="M37" t="b">
            <v>1</v>
          </cell>
          <cell r="O37" t="b">
            <v>0</v>
          </cell>
        </row>
        <row r="38">
          <cell r="A38" t="b">
            <v>1</v>
          </cell>
          <cell r="C38" t="b">
            <v>1</v>
          </cell>
          <cell r="E38" t="b">
            <v>1</v>
          </cell>
          <cell r="G38" t="b">
            <v>1</v>
          </cell>
          <cell r="I38" t="b">
            <v>1</v>
          </cell>
          <cell r="K38" t="b">
            <v>1</v>
          </cell>
          <cell r="M38" t="b">
            <v>1</v>
          </cell>
          <cell r="O38" t="b">
            <v>0</v>
          </cell>
        </row>
        <row r="39">
          <cell r="C39" t="b">
            <v>1</v>
          </cell>
          <cell r="E39" t="b">
            <v>1</v>
          </cell>
          <cell r="G39" t="b">
            <v>1</v>
          </cell>
          <cell r="I39" t="b">
            <v>1</v>
          </cell>
          <cell r="K39" t="b">
            <v>1</v>
          </cell>
          <cell r="M39" t="b">
            <v>1</v>
          </cell>
          <cell r="O39" t="b">
            <v>0</v>
          </cell>
        </row>
        <row r="40">
          <cell r="C40" t="b">
            <v>1</v>
          </cell>
          <cell r="E40" t="b">
            <v>1</v>
          </cell>
          <cell r="G40" t="b">
            <v>1</v>
          </cell>
          <cell r="I40" t="b">
            <v>1</v>
          </cell>
          <cell r="K40" t="b">
            <v>1</v>
          </cell>
          <cell r="M40" t="b">
            <v>1</v>
          </cell>
          <cell r="O40" t="b">
            <v>0</v>
          </cell>
        </row>
        <row r="41">
          <cell r="C41" t="b">
            <v>1</v>
          </cell>
          <cell r="E41" t="b">
            <v>1</v>
          </cell>
          <cell r="G41" t="b">
            <v>1</v>
          </cell>
          <cell r="I41" t="b">
            <v>1</v>
          </cell>
          <cell r="K41" t="b">
            <v>1</v>
          </cell>
          <cell r="M41" t="b">
            <v>1</v>
          </cell>
          <cell r="O41" t="b">
            <v>0</v>
          </cell>
        </row>
        <row r="42">
          <cell r="C42" t="b">
            <v>1</v>
          </cell>
          <cell r="E42" t="b">
            <v>1</v>
          </cell>
          <cell r="G42" t="b">
            <v>1</v>
          </cell>
          <cell r="I42" t="b">
            <v>1</v>
          </cell>
          <cell r="K42" t="b">
            <v>1</v>
          </cell>
          <cell r="M42" t="b">
            <v>1</v>
          </cell>
          <cell r="O42" t="b">
            <v>0</v>
          </cell>
        </row>
        <row r="43">
          <cell r="C43" t="b">
            <v>1</v>
          </cell>
          <cell r="E43" t="b">
            <v>1</v>
          </cell>
          <cell r="G43" t="b">
            <v>1</v>
          </cell>
          <cell r="I43" t="b">
            <v>1</v>
          </cell>
          <cell r="K43" t="b">
            <v>1</v>
          </cell>
          <cell r="M43" t="b">
            <v>1</v>
          </cell>
          <cell r="O43" t="b">
            <v>0</v>
          </cell>
        </row>
        <row r="44">
          <cell r="C44" t="b">
            <v>1</v>
          </cell>
          <cell r="E44" t="b">
            <v>1</v>
          </cell>
          <cell r="G44" t="b">
            <v>1</v>
          </cell>
          <cell r="I44" t="b">
            <v>1</v>
          </cell>
          <cell r="K44" t="b">
            <v>1</v>
          </cell>
          <cell r="M44" t="b">
            <v>1</v>
          </cell>
          <cell r="O44" t="b">
            <v>0</v>
          </cell>
        </row>
        <row r="45">
          <cell r="C45" t="b">
            <v>1</v>
          </cell>
          <cell r="E45" t="b">
            <v>1</v>
          </cell>
          <cell r="G45" t="b">
            <v>1</v>
          </cell>
          <cell r="I45" t="b">
            <v>1</v>
          </cell>
          <cell r="K45" t="b">
            <v>1</v>
          </cell>
          <cell r="M45" t="b">
            <v>1</v>
          </cell>
          <cell r="O45" t="b">
            <v>0</v>
          </cell>
        </row>
        <row r="46">
          <cell r="C46" t="b">
            <v>1</v>
          </cell>
          <cell r="E46" t="b">
            <v>1</v>
          </cell>
          <cell r="G46" t="b">
            <v>1</v>
          </cell>
          <cell r="I46" t="b">
            <v>1</v>
          </cell>
          <cell r="K46" t="b">
            <v>1</v>
          </cell>
          <cell r="M46" t="b">
            <v>1</v>
          </cell>
          <cell r="O46" t="b">
            <v>0</v>
          </cell>
        </row>
        <row r="47">
          <cell r="C47" t="b">
            <v>1</v>
          </cell>
          <cell r="E47" t="b">
            <v>1</v>
          </cell>
          <cell r="G47" t="b">
            <v>1</v>
          </cell>
          <cell r="I47" t="b">
            <v>1</v>
          </cell>
          <cell r="K47" t="b">
            <v>1</v>
          </cell>
          <cell r="M47" t="b">
            <v>1</v>
          </cell>
          <cell r="O47" t="b">
            <v>0</v>
          </cell>
        </row>
        <row r="48">
          <cell r="C48" t="b">
            <v>1</v>
          </cell>
          <cell r="E48" t="b">
            <v>1</v>
          </cell>
          <cell r="G48" t="b">
            <v>1</v>
          </cell>
          <cell r="I48" t="b">
            <v>1</v>
          </cell>
          <cell r="K48" t="b">
            <v>1</v>
          </cell>
          <cell r="M48" t="b">
            <v>1</v>
          </cell>
          <cell r="O48" t="b">
            <v>0</v>
          </cell>
        </row>
        <row r="49">
          <cell r="C49" t="b">
            <v>1</v>
          </cell>
          <cell r="E49" t="b">
            <v>1</v>
          </cell>
          <cell r="G49" t="b">
            <v>1</v>
          </cell>
          <cell r="I49" t="b">
            <v>1</v>
          </cell>
          <cell r="K49" t="b">
            <v>1</v>
          </cell>
          <cell r="M49" t="b">
            <v>1</v>
          </cell>
        </row>
        <row r="50">
          <cell r="C50" t="b">
            <v>1</v>
          </cell>
          <cell r="E50" t="b">
            <v>1</v>
          </cell>
          <cell r="G50" t="b">
            <v>1</v>
          </cell>
          <cell r="I50" t="b">
            <v>1</v>
          </cell>
          <cell r="K50" t="b">
            <v>1</v>
          </cell>
          <cell r="M50" t="b">
            <v>1</v>
          </cell>
        </row>
        <row r="51">
          <cell r="C51" t="b">
            <v>1</v>
          </cell>
          <cell r="E51" t="b">
            <v>1</v>
          </cell>
          <cell r="G51" t="b">
            <v>1</v>
          </cell>
          <cell r="I51" t="b">
            <v>1</v>
          </cell>
          <cell r="K51" t="b">
            <v>1</v>
          </cell>
          <cell r="M51" t="b">
            <v>1</v>
          </cell>
        </row>
        <row r="52">
          <cell r="C52" t="b">
            <v>1</v>
          </cell>
          <cell r="E52" t="b">
            <v>1</v>
          </cell>
          <cell r="G52" t="b">
            <v>1</v>
          </cell>
          <cell r="I52" t="b">
            <v>1</v>
          </cell>
          <cell r="K52" t="b">
            <v>1</v>
          </cell>
          <cell r="M52" t="b">
            <v>1</v>
          </cell>
        </row>
        <row r="53">
          <cell r="C53" t="b">
            <v>1</v>
          </cell>
          <cell r="E53" t="b">
            <v>1</v>
          </cell>
          <cell r="G53" t="b">
            <v>1</v>
          </cell>
          <cell r="I53" t="b">
            <v>1</v>
          </cell>
          <cell r="K53" t="b">
            <v>1</v>
          </cell>
          <cell r="M53" t="b">
            <v>1</v>
          </cell>
        </row>
        <row r="54">
          <cell r="C54" t="b">
            <v>1</v>
          </cell>
          <cell r="E54" t="b">
            <v>1</v>
          </cell>
          <cell r="G54" t="b">
            <v>1</v>
          </cell>
          <cell r="I54" t="b">
            <v>1</v>
          </cell>
          <cell r="K54" t="b">
            <v>1</v>
          </cell>
          <cell r="M54" t="b">
            <v>1</v>
          </cell>
        </row>
        <row r="55">
          <cell r="C55" t="b">
            <v>1</v>
          </cell>
          <cell r="E55" t="b">
            <v>1</v>
          </cell>
          <cell r="G55" t="b">
            <v>1</v>
          </cell>
          <cell r="I55" t="b">
            <v>1</v>
          </cell>
          <cell r="K55" t="b">
            <v>1</v>
          </cell>
          <cell r="M55" t="b">
            <v>1</v>
          </cell>
        </row>
        <row r="56">
          <cell r="C56" t="b">
            <v>1</v>
          </cell>
          <cell r="E56" t="b">
            <v>1</v>
          </cell>
          <cell r="G56" t="b">
            <v>1</v>
          </cell>
          <cell r="I56" t="b">
            <v>1</v>
          </cell>
          <cell r="K56" t="b">
            <v>1</v>
          </cell>
          <cell r="M56" t="b">
            <v>1</v>
          </cell>
        </row>
        <row r="57">
          <cell r="C57" t="b">
            <v>1</v>
          </cell>
          <cell r="E57" t="b">
            <v>1</v>
          </cell>
          <cell r="G57" t="b">
            <v>1</v>
          </cell>
          <cell r="I57" t="b">
            <v>1</v>
          </cell>
          <cell r="K57" t="b">
            <v>1</v>
          </cell>
          <cell r="M57" t="b">
            <v>1</v>
          </cell>
        </row>
        <row r="58">
          <cell r="C58" t="b">
            <v>1</v>
          </cell>
          <cell r="E58" t="b">
            <v>1</v>
          </cell>
          <cell r="G58" t="b">
            <v>1</v>
          </cell>
          <cell r="I58" t="b">
            <v>1</v>
          </cell>
          <cell r="K58" t="b">
            <v>1</v>
          </cell>
          <cell r="M58" t="b">
            <v>1</v>
          </cell>
        </row>
        <row r="59">
          <cell r="C59" t="b">
            <v>1</v>
          </cell>
          <cell r="E59" t="b">
            <v>1</v>
          </cell>
          <cell r="G59" t="b">
            <v>1</v>
          </cell>
          <cell r="I59" t="b">
            <v>1</v>
          </cell>
          <cell r="K59" t="b">
            <v>1</v>
          </cell>
          <cell r="M59" t="b">
            <v>1</v>
          </cell>
        </row>
        <row r="60">
          <cell r="C60" t="b">
            <v>1</v>
          </cell>
          <cell r="E60" t="b">
            <v>1</v>
          </cell>
          <cell r="G60" t="b">
            <v>1</v>
          </cell>
          <cell r="I60" t="b">
            <v>1</v>
          </cell>
          <cell r="K60" t="b">
            <v>1</v>
          </cell>
          <cell r="M60" t="b">
            <v>1</v>
          </cell>
        </row>
        <row r="61">
          <cell r="C61" t="b">
            <v>1</v>
          </cell>
          <cell r="E61" t="b">
            <v>1</v>
          </cell>
          <cell r="G61" t="b">
            <v>1</v>
          </cell>
          <cell r="I61" t="b">
            <v>1</v>
          </cell>
          <cell r="K61" t="b">
            <v>1</v>
          </cell>
          <cell r="M61" t="b">
            <v>1</v>
          </cell>
        </row>
        <row r="62">
          <cell r="C62" t="b">
            <v>1</v>
          </cell>
          <cell r="E62" t="b">
            <v>1</v>
          </cell>
          <cell r="G62" t="b">
            <v>1</v>
          </cell>
          <cell r="I62" t="b">
            <v>1</v>
          </cell>
          <cell r="K62" t="b">
            <v>1</v>
          </cell>
          <cell r="M62" t="b">
            <v>1</v>
          </cell>
        </row>
        <row r="63">
          <cell r="C63" t="b">
            <v>1</v>
          </cell>
          <cell r="E63" t="b">
            <v>1</v>
          </cell>
          <cell r="G63" t="b">
            <v>1</v>
          </cell>
          <cell r="I63" t="b">
            <v>1</v>
          </cell>
          <cell r="K63" t="b">
            <v>1</v>
          </cell>
          <cell r="M63" t="b">
            <v>1</v>
          </cell>
        </row>
        <row r="64">
          <cell r="C64" t="b">
            <v>1</v>
          </cell>
          <cell r="E64" t="b">
            <v>1</v>
          </cell>
          <cell r="G64" t="b">
            <v>1</v>
          </cell>
          <cell r="I64" t="b">
            <v>1</v>
          </cell>
          <cell r="K64" t="b">
            <v>1</v>
          </cell>
          <cell r="M64" t="b">
            <v>1</v>
          </cell>
        </row>
        <row r="65">
          <cell r="C65" t="b">
            <v>1</v>
          </cell>
          <cell r="E65" t="b">
            <v>1</v>
          </cell>
          <cell r="G65" t="b">
            <v>1</v>
          </cell>
          <cell r="I65" t="b">
            <v>1</v>
          </cell>
          <cell r="K65" t="b">
            <v>1</v>
          </cell>
          <cell r="M65" t="b">
            <v>1</v>
          </cell>
        </row>
        <row r="66">
          <cell r="C66" t="b">
            <v>1</v>
          </cell>
          <cell r="E66" t="b">
            <v>1</v>
          </cell>
          <cell r="G66" t="b">
            <v>1</v>
          </cell>
          <cell r="I66" t="b">
            <v>1</v>
          </cell>
          <cell r="K66" t="b">
            <v>1</v>
          </cell>
          <cell r="M66" t="b">
            <v>1</v>
          </cell>
        </row>
        <row r="67">
          <cell r="C67" t="b">
            <v>1</v>
          </cell>
          <cell r="E67" t="b">
            <v>1</v>
          </cell>
          <cell r="G67" t="b">
            <v>1</v>
          </cell>
          <cell r="I67" t="b">
            <v>1</v>
          </cell>
          <cell r="K67" t="b">
            <v>1</v>
          </cell>
          <cell r="M67" t="b">
            <v>1</v>
          </cell>
        </row>
        <row r="68">
          <cell r="C68" t="b">
            <v>1</v>
          </cell>
          <cell r="E68" t="b">
            <v>1</v>
          </cell>
          <cell r="G68" t="b">
            <v>1</v>
          </cell>
          <cell r="I68" t="b">
            <v>1</v>
          </cell>
          <cell r="K68" t="b">
            <v>1</v>
          </cell>
          <cell r="M68" t="b">
            <v>1</v>
          </cell>
        </row>
        <row r="69">
          <cell r="C69" t="b">
            <v>1</v>
          </cell>
          <cell r="E69" t="b">
            <v>1</v>
          </cell>
          <cell r="G69" t="b">
            <v>1</v>
          </cell>
          <cell r="I69" t="b">
            <v>1</v>
          </cell>
          <cell r="K69" t="b">
            <v>1</v>
          </cell>
          <cell r="M69" t="b">
            <v>1</v>
          </cell>
        </row>
        <row r="70">
          <cell r="C70" t="b">
            <v>1</v>
          </cell>
          <cell r="E70" t="b">
            <v>1</v>
          </cell>
          <cell r="G70" t="b">
            <v>1</v>
          </cell>
          <cell r="I70" t="b">
            <v>1</v>
          </cell>
          <cell r="K70" t="b">
            <v>1</v>
          </cell>
        </row>
        <row r="71">
          <cell r="C71" t="b">
            <v>1</v>
          </cell>
          <cell r="E71" t="b">
            <v>1</v>
          </cell>
          <cell r="G71" t="b">
            <v>1</v>
          </cell>
          <cell r="I71" t="b">
            <v>1</v>
          </cell>
        </row>
        <row r="72">
          <cell r="C72" t="b">
            <v>1</v>
          </cell>
          <cell r="E72" t="b">
            <v>1</v>
          </cell>
          <cell r="G72" t="b">
            <v>1</v>
          </cell>
          <cell r="I72" t="b">
            <v>1</v>
          </cell>
        </row>
        <row r="73">
          <cell r="C73" t="b">
            <v>1</v>
          </cell>
          <cell r="E73" t="b">
            <v>1</v>
          </cell>
          <cell r="G73" t="b">
            <v>1</v>
          </cell>
        </row>
        <row r="74">
          <cell r="C74" t="b">
            <v>1</v>
          </cell>
          <cell r="E74" t="b">
            <v>1</v>
          </cell>
        </row>
        <row r="75">
          <cell r="C75" t="b">
            <v>1</v>
          </cell>
        </row>
        <row r="76">
          <cell r="A76" t="b">
            <v>1</v>
          </cell>
        </row>
        <row r="77">
          <cell r="A77" t="b">
            <v>1</v>
          </cell>
          <cell r="I77" t="b">
            <v>0</v>
          </cell>
        </row>
        <row r="78">
          <cell r="A78" t="b">
            <v>0</v>
          </cell>
          <cell r="I78" t="b">
            <v>0</v>
          </cell>
          <cell r="K78" t="b">
            <v>0</v>
          </cell>
        </row>
        <row r="79">
          <cell r="A79" t="b">
            <v>1</v>
          </cell>
          <cell r="I79" t="b">
            <v>0</v>
          </cell>
          <cell r="K79" t="b">
            <v>0</v>
          </cell>
          <cell r="M79" t="b">
            <v>1</v>
          </cell>
        </row>
        <row r="80">
          <cell r="A80" t="b">
            <v>1</v>
          </cell>
          <cell r="I80" t="b">
            <v>0</v>
          </cell>
          <cell r="K80" t="b">
            <v>0</v>
          </cell>
          <cell r="M80" t="b">
            <v>1</v>
          </cell>
        </row>
        <row r="81">
          <cell r="A81" t="b">
            <v>1</v>
          </cell>
          <cell r="K81" t="b">
            <v>0</v>
          </cell>
          <cell r="M81" t="b">
            <v>1</v>
          </cell>
        </row>
        <row r="82">
          <cell r="A82" t="b">
            <v>0</v>
          </cell>
          <cell r="M82" t="b">
            <v>1</v>
          </cell>
        </row>
        <row r="92">
          <cell r="A92" t="str">
            <v>Select Legal Relationship:</v>
          </cell>
        </row>
        <row r="93">
          <cell r="A93" t="str">
            <v>Stand-Alone ADH (Free-Standing)</v>
          </cell>
        </row>
        <row r="94">
          <cell r="A94" t="str">
            <v>Nursing Home Affiliated</v>
          </cell>
        </row>
        <row r="95">
          <cell r="A95" t="str">
            <v>Multi-Service Agency Affiliated</v>
          </cell>
        </row>
        <row r="98">
          <cell r="A98" t="str">
            <v>Select Financial Relationship:</v>
          </cell>
        </row>
        <row r="99">
          <cell r="A99" t="str">
            <v>For Profit</v>
          </cell>
        </row>
        <row r="100">
          <cell r="A100" t="str">
            <v>Not-For-Profit</v>
          </cell>
        </row>
        <row r="103">
          <cell r="A103" t="str">
            <v>Method</v>
          </cell>
        </row>
        <row r="104">
          <cell r="A104" t="str">
            <v>D - Direct Expense</v>
          </cell>
        </row>
        <row r="105">
          <cell r="A105" t="str">
            <v>H- Hours of Service</v>
          </cell>
        </row>
        <row r="106">
          <cell r="A106" t="str">
            <v>S - Square Footage Occupied</v>
          </cell>
        </row>
        <row r="107">
          <cell r="A107" t="str">
            <v>O - Operating Expense</v>
          </cell>
        </row>
        <row r="108">
          <cell r="A108" t="str">
            <v>C - Compensation (Staff) Expense</v>
          </cell>
        </row>
        <row r="109">
          <cell r="A109" t="str">
            <v>Other</v>
          </cell>
        </row>
        <row r="116">
          <cell r="A116" t="str">
            <v>Select Program Type(s)/Client Types:</v>
          </cell>
        </row>
        <row r="117">
          <cell r="A117" t="str">
            <v>Basic</v>
          </cell>
        </row>
        <row r="118">
          <cell r="A118" t="str">
            <v>Complex</v>
          </cell>
        </row>
        <row r="119">
          <cell r="A119" t="str">
            <v>Basic and Complex</v>
          </cell>
        </row>
        <row r="122">
          <cell r="A122" t="str">
            <v>Select Other Cost Reports:</v>
          </cell>
        </row>
        <row r="123">
          <cell r="A123" t="str">
            <v>HCF-1</v>
          </cell>
        </row>
        <row r="124">
          <cell r="A124" t="str">
            <v>UFR</v>
          </cell>
        </row>
        <row r="125">
          <cell r="A125" t="str">
            <v>HCF-1 and UFR</v>
          </cell>
        </row>
        <row r="126">
          <cell r="A126" t="str">
            <v>Neither HCF-1 nor UFR</v>
          </cell>
        </row>
        <row r="129">
          <cell r="A129" t="str">
            <v>Yes/No</v>
          </cell>
        </row>
        <row r="130">
          <cell r="A130" t="str">
            <v>Yes</v>
          </cell>
        </row>
        <row r="131">
          <cell r="A131" t="str">
            <v>No</v>
          </cell>
        </row>
        <row r="137">
          <cell r="A137" t="str">
            <v>Select your provider name:</v>
          </cell>
        </row>
        <row r="138">
          <cell r="A138" t="str">
            <v>2nd Home Adult Day Health Care ll, LLC</v>
          </cell>
          <cell r="B138">
            <v>10899</v>
          </cell>
        </row>
        <row r="139">
          <cell r="A139" t="str">
            <v>2nd Home Adult Day Health Care, LLC</v>
          </cell>
          <cell r="B139">
            <v>9931</v>
          </cell>
        </row>
        <row r="140">
          <cell r="A140" t="str">
            <v>41 Capital Adult Care, LLC  DBA - Quality Life Adult Day Services #2</v>
          </cell>
          <cell r="B140">
            <v>12884</v>
          </cell>
        </row>
        <row r="141">
          <cell r="A141" t="str">
            <v>A Joyful Adult Healthcare Center LLC</v>
          </cell>
          <cell r="B141">
            <v>14294</v>
          </cell>
        </row>
        <row r="142">
          <cell r="A142" t="str">
            <v>Accord Healthcare Management Inc DBA Acoord Day Center</v>
          </cell>
          <cell r="B142">
            <v>9932</v>
          </cell>
        </row>
        <row r="143">
          <cell r="A143" t="str">
            <v>Accord Healthcare Management, Inc - DBA Gateway Adult Center</v>
          </cell>
          <cell r="B143">
            <v>8994</v>
          </cell>
        </row>
        <row r="144">
          <cell r="A144" t="str">
            <v>Active Day  of New Bedford</v>
          </cell>
          <cell r="B144">
            <v>4865</v>
          </cell>
        </row>
        <row r="145">
          <cell r="A145" t="str">
            <v>Active Day of Fairhaven</v>
          </cell>
          <cell r="B145">
            <v>6775</v>
          </cell>
        </row>
        <row r="146">
          <cell r="A146" t="str">
            <v>Active Day of Hingham</v>
          </cell>
          <cell r="B146">
            <v>4814</v>
          </cell>
        </row>
        <row r="147">
          <cell r="A147" t="str">
            <v>Active Day of Lowell</v>
          </cell>
          <cell r="B147">
            <v>11877</v>
          </cell>
        </row>
        <row r="148">
          <cell r="A148" t="str">
            <v>Active Day of Norwell</v>
          </cell>
          <cell r="B148">
            <v>11837</v>
          </cell>
        </row>
        <row r="149">
          <cell r="A149" t="str">
            <v>Activelife Adult Day Care, Inc</v>
          </cell>
          <cell r="B149">
            <v>12831</v>
          </cell>
        </row>
        <row r="150">
          <cell r="A150" t="str">
            <v>Active Life Health Care Management, LLC.</v>
          </cell>
          <cell r="B150">
            <v>20139</v>
          </cell>
        </row>
        <row r="151">
          <cell r="A151" t="str">
            <v>Adult Day Health Programs of Community Care Services Inc.</v>
          </cell>
          <cell r="B151">
            <v>4862</v>
          </cell>
        </row>
        <row r="152">
          <cell r="A152" t="str">
            <v>AgingWell - Polyclinic, LLC</v>
          </cell>
          <cell r="B152">
            <v>11256</v>
          </cell>
        </row>
        <row r="153">
          <cell r="A153" t="str">
            <v>All Boston Elder Care, LLC</v>
          </cell>
          <cell r="B153">
            <v>20105</v>
          </cell>
        </row>
        <row r="154">
          <cell r="A154" t="str">
            <v>All Care Adult Day Health Center, Inc.</v>
          </cell>
          <cell r="B154">
            <v>10158</v>
          </cell>
        </row>
        <row r="155">
          <cell r="A155" t="str">
            <v>AMRIT SABHA ADULT DAY HEALTHCARE, INC</v>
          </cell>
          <cell r="B155">
            <v>13082</v>
          </cell>
        </row>
        <row r="156">
          <cell r="A156" t="str">
            <v>Anew Health LLC</v>
          </cell>
          <cell r="B156">
            <v>18803</v>
          </cell>
        </row>
        <row r="157">
          <cell r="A157" t="str">
            <v>Arlington Adult Day Health of Cooperative Elder Services, Inc.</v>
          </cell>
          <cell r="B157">
            <v>4843</v>
          </cell>
        </row>
        <row r="158">
          <cell r="A158" t="str">
            <v>Associates for Human Services, Inc.</v>
          </cell>
          <cell r="B158">
            <v>8392</v>
          </cell>
        </row>
        <row r="159">
          <cell r="A159" t="str">
            <v>Awakening Excellence LLC</v>
          </cell>
          <cell r="B159">
            <v>12937</v>
          </cell>
        </row>
        <row r="160">
          <cell r="A160" t="str">
            <v>Bakucare Adult Day Health Center</v>
          </cell>
          <cell r="B160" t="str">
            <v>18789 </v>
          </cell>
        </row>
        <row r="161">
          <cell r="A161" t="str">
            <v>Bay Cove Kit Clark - Codman Square</v>
          </cell>
          <cell r="B161">
            <v>4823</v>
          </cell>
        </row>
        <row r="162">
          <cell r="A162" t="str">
            <v>Bay Cove Kit Clark - Fields Corner</v>
          </cell>
          <cell r="B162">
            <v>13201</v>
          </cell>
        </row>
        <row r="163">
          <cell r="A163" t="str">
            <v>Bella Haven, Inc.</v>
          </cell>
          <cell r="B163">
            <v>9760</v>
          </cell>
        </row>
        <row r="164">
          <cell r="A164" t="str">
            <v>Best Choice Adult Day Health Care, Inc.</v>
          </cell>
          <cell r="B164">
            <v>13028</v>
          </cell>
        </row>
        <row r="165">
          <cell r="A165" t="str">
            <v>Bethany House Adult Day Health Center</v>
          </cell>
          <cell r="B165">
            <v>4857</v>
          </cell>
        </row>
        <row r="166">
          <cell r="A166" t="str">
            <v>Blaire House Adult Day Health in Tewksbury</v>
          </cell>
          <cell r="B166">
            <v>4803</v>
          </cell>
        </row>
        <row r="167">
          <cell r="A167" t="str">
            <v>Boston Adult Day Care Inc (SarahCare)</v>
          </cell>
          <cell r="B167">
            <v>11612</v>
          </cell>
        </row>
        <row r="168">
          <cell r="A168" t="str">
            <v>Brandon Woods of Dartmouth Adult Day Health</v>
          </cell>
          <cell r="B168">
            <v>4861</v>
          </cell>
        </row>
        <row r="169">
          <cell r="A169" t="str">
            <v>Briarcliff Lodge - Day Away</v>
          </cell>
          <cell r="B169">
            <v>4806</v>
          </cell>
        </row>
        <row r="170">
          <cell r="A170" t="str">
            <v>Briarcliff Lodge-Adult Day Health</v>
          </cell>
          <cell r="B170">
            <v>4805</v>
          </cell>
        </row>
        <row r="171">
          <cell r="A171" t="str">
            <v>Brockton Adult Day Health</v>
          </cell>
          <cell r="B171">
            <v>10204</v>
          </cell>
        </row>
        <row r="172">
          <cell r="A172" t="str">
            <v>Brockton Adult Medical Day Care Center</v>
          </cell>
          <cell r="B172">
            <v>9738</v>
          </cell>
        </row>
        <row r="173">
          <cell r="A173" t="str">
            <v>Brockton Adult Medical Day care Center II, INC.</v>
          </cell>
          <cell r="B173">
            <v>13142</v>
          </cell>
        </row>
        <row r="174">
          <cell r="A174" t="str">
            <v>Burlington Adult Day Health of Cooperative Elder Services, Inc.</v>
          </cell>
          <cell r="B174">
            <v>4845</v>
          </cell>
        </row>
        <row r="175">
          <cell r="A175" t="str">
            <v>Buttonwood Place Adult Day Health Center, Inc. (ADH)</v>
          </cell>
          <cell r="B175">
            <v>6850</v>
          </cell>
        </row>
        <row r="176">
          <cell r="A176" t="str">
            <v>Cape Verdean Center</v>
          </cell>
          <cell r="B176">
            <v>10203</v>
          </cell>
        </row>
        <row r="177">
          <cell r="A177" t="str">
            <v>Capeway Adult Day Health Center, Inc.</v>
          </cell>
          <cell r="B177">
            <v>4859</v>
          </cell>
        </row>
        <row r="178">
          <cell r="A178" t="str">
            <v>CarePro Health Services, Inc.</v>
          </cell>
          <cell r="B178">
            <v>3119</v>
          </cell>
        </row>
        <row r="179">
          <cell r="A179" t="str">
            <v>Castle Hill Adult Day Health Center</v>
          </cell>
          <cell r="B179">
            <v>4802</v>
          </cell>
        </row>
        <row r="180">
          <cell r="A180" t="str">
            <v>Chariot Adult Day Health</v>
          </cell>
          <cell r="B180">
            <v>4834</v>
          </cell>
        </row>
        <row r="181">
          <cell r="A181" t="str">
            <v>CHD Hawthorn Chicopee ADH</v>
          </cell>
          <cell r="B181">
            <v>20143</v>
          </cell>
        </row>
        <row r="182">
          <cell r="A182" t="str">
            <v>CHD Hawthorn Springfield ADH</v>
          </cell>
          <cell r="B182">
            <v>20145</v>
          </cell>
        </row>
        <row r="183">
          <cell r="A183" t="str">
            <v>CHD Hawthorn West Springfield ADH</v>
          </cell>
          <cell r="B183">
            <v>20144</v>
          </cell>
        </row>
        <row r="184">
          <cell r="A184" t="str">
            <v>Cheshire Blaire House Adult Day Health in Milford</v>
          </cell>
          <cell r="B184">
            <v>4795</v>
          </cell>
        </row>
        <row r="185">
          <cell r="A185" t="str">
            <v>Colonial Adult Day Health</v>
          </cell>
          <cell r="B185">
            <v>4835</v>
          </cell>
        </row>
        <row r="186">
          <cell r="A186" t="str">
            <v>Compass Adult Day Health</v>
          </cell>
          <cell r="B186">
            <v>11700</v>
          </cell>
        </row>
        <row r="187">
          <cell r="A187" t="str">
            <v>Concord Adult Day Health of Cooperative Elder Services, Inc.</v>
          </cell>
          <cell r="B187">
            <v>4842</v>
          </cell>
        </row>
        <row r="188">
          <cell r="A188" t="str">
            <v>Cornerstone Adult Day Health Center</v>
          </cell>
          <cell r="B188">
            <v>11604</v>
          </cell>
        </row>
        <row r="189">
          <cell r="A189" t="str">
            <v>Countryside Adult Day Health</v>
          </cell>
          <cell r="B189">
            <v>11605</v>
          </cell>
        </row>
        <row r="190">
          <cell r="A190" t="str">
            <v>Cozy Corner</v>
          </cell>
          <cell r="B190">
            <v>4837</v>
          </cell>
        </row>
        <row r="191">
          <cell r="A191" t="str">
            <v>Day By Day Adult Care</v>
          </cell>
          <cell r="B191">
            <v>4810</v>
          </cell>
        </row>
        <row r="192">
          <cell r="A192" t="str">
            <v>Don Orione Adult Day Health Center (ADH)</v>
          </cell>
          <cell r="B192">
            <v>4825</v>
          </cell>
        </row>
        <row r="193">
          <cell r="A193" t="str">
            <v>D'Youville Senior Care ADH</v>
          </cell>
          <cell r="B193">
            <v>4801</v>
          </cell>
        </row>
        <row r="194">
          <cell r="A194" t="str">
            <v>East Point Adult Day  Health Center, LLC</v>
          </cell>
          <cell r="B194">
            <v>17760</v>
          </cell>
        </row>
        <row r="195">
          <cell r="A195" t="str">
            <v>Element Care, Inc.</v>
          </cell>
          <cell r="B195">
            <v>12798</v>
          </cell>
        </row>
        <row r="196">
          <cell r="A196" t="str">
            <v>Elizabeth M. White Adult Day Health Center</v>
          </cell>
          <cell r="B196">
            <v>4856</v>
          </cell>
        </row>
        <row r="197">
          <cell r="A197" t="str">
            <v>Ellis Memorial &amp; Eldredge House, Inc.</v>
          </cell>
          <cell r="B197">
            <v>4821</v>
          </cell>
        </row>
        <row r="198">
          <cell r="A198" t="str">
            <v>Enriched Adult Day Care</v>
          </cell>
          <cell r="B198">
            <v>18802</v>
          </cell>
        </row>
        <row r="199">
          <cell r="A199" t="str">
            <v>Evergreen Adult Day Health Center Inc</v>
          </cell>
          <cell r="B199" t="str">
            <v>16584  </v>
          </cell>
        </row>
        <row r="200">
          <cell r="A200" t="str">
            <v>Families Together, LLC</v>
          </cell>
          <cell r="B200">
            <v>13160</v>
          </cell>
        </row>
        <row r="201">
          <cell r="A201" t="str">
            <v>Fitchburg Adult Day Health Center</v>
          </cell>
          <cell r="B201">
            <v>8382</v>
          </cell>
        </row>
        <row r="202">
          <cell r="A202" t="str">
            <v>Forever Young Adult Day Health Center</v>
          </cell>
          <cell r="B202">
            <v>17688</v>
          </cell>
        </row>
        <row r="203">
          <cell r="A203" t="str">
            <v>Friendly Harbor Active Day Center</v>
          </cell>
          <cell r="B203">
            <v>4866</v>
          </cell>
        </row>
        <row r="204">
          <cell r="A204" t="str">
            <v>Fuente De Vida Adult Day Care Services, LLC</v>
          </cell>
          <cell r="B204">
            <v>11591</v>
          </cell>
        </row>
        <row r="205">
          <cell r="A205" t="str">
            <v>Fun Life Adult Day Health</v>
          </cell>
          <cell r="B205">
            <v>13101</v>
          </cell>
        </row>
        <row r="206">
          <cell r="A206" t="str">
            <v>Gardner Adult Day Health Center</v>
          </cell>
          <cell r="B206">
            <v>4782</v>
          </cell>
        </row>
        <row r="207">
          <cell r="A207" t="str">
            <v>German Centre for Extended Care Adult Day Health</v>
          </cell>
          <cell r="B207">
            <v>10475</v>
          </cell>
        </row>
        <row r="208">
          <cell r="A208" t="str">
            <v>Golden Years, LLC (ADH)</v>
          </cell>
          <cell r="B208">
            <v>6848</v>
          </cell>
        </row>
        <row r="209">
          <cell r="A209" t="str">
            <v>Greater Boston Center</v>
          </cell>
          <cell r="B209">
            <v>12604</v>
          </cell>
        </row>
        <row r="210">
          <cell r="A210" t="str">
            <v>Greater Boston Chinese Golden Age Center - Brighton House</v>
          </cell>
          <cell r="B210">
            <v>4818</v>
          </cell>
        </row>
        <row r="211">
          <cell r="A211" t="str">
            <v>Greater Boston Chinese Golden Age Center - Hong Lok House</v>
          </cell>
          <cell r="B211">
            <v>4819</v>
          </cell>
        </row>
        <row r="212">
          <cell r="A212" t="str">
            <v>Greater Boston Chinese Golden Age Center - Quincy Tower</v>
          </cell>
          <cell r="B212">
            <v>4820</v>
          </cell>
        </row>
        <row r="213">
          <cell r="A213" t="str">
            <v>Greater New Bedford Adult Day Health Care Center,Inc.DBA Project Independence</v>
          </cell>
          <cell r="B213">
            <v>13131</v>
          </cell>
        </row>
        <row r="214">
          <cell r="A214" t="str">
            <v>Greenfield Adult Day Services</v>
          </cell>
          <cell r="B214">
            <v>12094</v>
          </cell>
        </row>
        <row r="215">
          <cell r="A215" t="str">
            <v>Groton Adult Day Health of Cooperative Elder Services, Inc.</v>
          </cell>
          <cell r="B215">
            <v>4844</v>
          </cell>
        </row>
        <row r="216">
          <cell r="A216" t="str">
            <v>Haitian Center</v>
          </cell>
          <cell r="B216">
            <v>11589</v>
          </cell>
        </row>
        <row r="217">
          <cell r="A217" t="str">
            <v>Hancock Park Day Health Center</v>
          </cell>
          <cell r="B217">
            <v>4832</v>
          </cell>
        </row>
        <row r="218">
          <cell r="A218" t="str">
            <v>Happy Days ADH Program, Inc. - Boston</v>
          </cell>
          <cell r="B218">
            <v>16638</v>
          </cell>
        </row>
        <row r="219">
          <cell r="A219" t="str">
            <v>Happy Days ADH Program, Inc. - Chelsea</v>
          </cell>
          <cell r="B219">
            <v>16639</v>
          </cell>
        </row>
        <row r="220">
          <cell r="A220" t="str">
            <v>Harbor House Adult Day Health Center</v>
          </cell>
          <cell r="B220">
            <v>4815</v>
          </cell>
        </row>
        <row r="221">
          <cell r="A221" t="str">
            <v>Harbor Side Adult Day Health Center</v>
          </cell>
          <cell r="B221">
            <v>4811</v>
          </cell>
        </row>
        <row r="222">
          <cell r="A222" t="str">
            <v>Adult Day Health at Springfield</v>
          </cell>
          <cell r="B222">
            <v>6846</v>
          </cell>
        </row>
        <row r="223">
          <cell r="A223" t="str">
            <v>Hawthorn Services, Inc. Adult Day Health at Chicopee</v>
          </cell>
          <cell r="B223">
            <v>4769</v>
          </cell>
        </row>
        <row r="224">
          <cell r="A224" t="str">
            <v>Hawthorn Services, Inc. Adult Day Health at West Springfield</v>
          </cell>
          <cell r="B224">
            <v>6799</v>
          </cell>
        </row>
        <row r="225">
          <cell r="A225" t="str">
            <v>Healthcare Options, Inc. - ADH Harmony</v>
          </cell>
          <cell r="B225">
            <v>8995</v>
          </cell>
        </row>
        <row r="226">
          <cell r="A226" t="str">
            <v>HealthCare Options, Inc. - ADH Mansfield</v>
          </cell>
          <cell r="B226">
            <v>11247</v>
          </cell>
        </row>
        <row r="227">
          <cell r="A227" t="str">
            <v>HealthCare Options, Inc. - ADH Norwood</v>
          </cell>
          <cell r="B227">
            <v>4852</v>
          </cell>
        </row>
        <row r="228">
          <cell r="A228" t="str">
            <v>Highland Adult Day Care</v>
          </cell>
          <cell r="B228">
            <v>4853</v>
          </cell>
        </row>
        <row r="229">
          <cell r="A229" t="str">
            <v>Hillside Attleboro (Formorly Arc Of Bristol County)</v>
          </cell>
          <cell r="B229">
            <v>4863</v>
          </cell>
        </row>
        <row r="230">
          <cell r="A230" t="str">
            <v>Home Away From Home , Inc.</v>
          </cell>
          <cell r="B230">
            <v>11472</v>
          </cell>
        </row>
        <row r="231">
          <cell r="A231" t="str">
            <v>Hopkinton Health Center Corp.</v>
          </cell>
          <cell r="B231">
            <v>12922</v>
          </cell>
        </row>
        <row r="232">
          <cell r="A232" t="str">
            <v>JML Adult Day Health</v>
          </cell>
          <cell r="B232">
            <v>4848</v>
          </cell>
        </row>
        <row r="233">
          <cell r="A233" t="str">
            <v>Joyful Living Center</v>
          </cell>
          <cell r="B233">
            <v>12848</v>
          </cell>
        </row>
        <row r="234">
          <cell r="A234" t="str">
            <v>Kernwood ADH, INC.</v>
          </cell>
          <cell r="B234">
            <v>12608</v>
          </cell>
        </row>
        <row r="235">
          <cell r="A235" t="str">
            <v>La Alianza Hispana Inc</v>
          </cell>
          <cell r="B235">
            <v>4822</v>
          </cell>
        </row>
        <row r="236">
          <cell r="A236" t="str">
            <v>La Bella Vida Adult Day Health Services, LLC</v>
          </cell>
          <cell r="B236">
            <v>12912</v>
          </cell>
        </row>
        <row r="237">
          <cell r="A237" t="str">
            <v>Lexington Adult Day Health of Cooperative Elder Services, Inc.</v>
          </cell>
          <cell r="B237">
            <v>6794</v>
          </cell>
        </row>
        <row r="238">
          <cell r="A238" t="str">
            <v>LivingWell - Hartwell, LLC</v>
          </cell>
          <cell r="B238">
            <v>11257</v>
          </cell>
        </row>
        <row r="239">
          <cell r="A239" t="str">
            <v>Lynn Adult Day Care Center</v>
          </cell>
          <cell r="B239">
            <v>20131</v>
          </cell>
        </row>
        <row r="240">
          <cell r="A240" t="str">
            <v>Lynn Zabota Adult Day Care, Inc.</v>
          </cell>
          <cell r="B240">
            <v>11425</v>
          </cell>
        </row>
        <row r="241">
          <cell r="A241" t="str">
            <v>Manor-on-The-Hill Adult Day Health</v>
          </cell>
          <cell r="B241">
            <v>4783</v>
          </cell>
        </row>
        <row r="242">
          <cell r="A242" t="str">
            <v>Mater Dei Adult Day Health</v>
          </cell>
          <cell r="B242">
            <v>4840</v>
          </cell>
        </row>
        <row r="243">
          <cell r="A243" t="str">
            <v>Medford Adult Day Health Care Center, LLC</v>
          </cell>
          <cell r="B243">
            <v>18777</v>
          </cell>
        </row>
        <row r="244">
          <cell r="A244" t="str">
            <v>Mercy Adult Day Health</v>
          </cell>
          <cell r="B244">
            <v>18805</v>
          </cell>
        </row>
        <row r="245">
          <cell r="A245" t="str">
            <v>MI Adult Day Health Center</v>
          </cell>
          <cell r="B245">
            <v>4799</v>
          </cell>
        </row>
        <row r="246">
          <cell r="A246" t="str">
            <v>Mi Adult Day Health II - La Casita</v>
          </cell>
          <cell r="B246">
            <v>13174</v>
          </cell>
        </row>
        <row r="247">
          <cell r="A247" t="str">
            <v>MI Adult Day Heath - La Casa De Maria Immaculada</v>
          </cell>
          <cell r="B247">
            <v>8736</v>
          </cell>
        </row>
        <row r="248">
          <cell r="A248" t="str">
            <v>Mi Casa Adult Day Health Care Center, LLC</v>
          </cell>
          <cell r="B248">
            <v>18781</v>
          </cell>
        </row>
        <row r="249">
          <cell r="A249" t="str">
            <v>Milton Adult Day Health of Cooperative Elder Services, Inc.</v>
          </cell>
          <cell r="B249">
            <v>4846</v>
          </cell>
        </row>
        <row r="250">
          <cell r="A250" t="str">
            <v>Nevins Adult Day Health Center</v>
          </cell>
          <cell r="B250">
            <v>4839</v>
          </cell>
        </row>
        <row r="251">
          <cell r="A251" t="str">
            <v>New England Community Care</v>
          </cell>
          <cell r="B251">
            <v>12361</v>
          </cell>
        </row>
        <row r="252">
          <cell r="A252" t="str">
            <v>North Quabbin Adult Day Health Services</v>
          </cell>
          <cell r="B252">
            <v>8383</v>
          </cell>
        </row>
        <row r="253">
          <cell r="A253" t="str">
            <v>North Shore Adult Day Health, LLC</v>
          </cell>
          <cell r="B253">
            <v>11424</v>
          </cell>
        </row>
        <row r="254">
          <cell r="A254" t="str">
            <v>North Shore Haitian ADH/Lasource</v>
          </cell>
          <cell r="B254">
            <v>18795</v>
          </cell>
        </row>
        <row r="255">
          <cell r="A255" t="str">
            <v>Northeast Senior Health - DBA Spectrum Adult Day Health at Beverly</v>
          </cell>
          <cell r="B255">
            <v>9737</v>
          </cell>
        </row>
        <row r="256">
          <cell r="A256" t="str">
            <v>Northeast Senior Health DBA Spectrum at North Andover</v>
          </cell>
          <cell r="B256">
            <v>12068</v>
          </cell>
        </row>
        <row r="257">
          <cell r="A257" t="str">
            <v>Oasis Community Center</v>
          </cell>
          <cell r="B257">
            <v>12107</v>
          </cell>
        </row>
        <row r="258">
          <cell r="A258" t="str">
            <v>Old Colony Adult Day Healthcare, Inc.</v>
          </cell>
          <cell r="B258">
            <v>8945</v>
          </cell>
        </row>
        <row r="259">
          <cell r="A259" t="str">
            <v>Otrada Adult Day Health Care, Inc.</v>
          </cell>
          <cell r="B259">
            <v>9990</v>
          </cell>
        </row>
        <row r="260">
          <cell r="A260" t="str">
            <v>Our Family Circle, Inc.  DBA - CANAS</v>
          </cell>
          <cell r="B260">
            <v>12886</v>
          </cell>
        </row>
        <row r="261">
          <cell r="A261" t="str">
            <v>Pearl ADHC</v>
          </cell>
          <cell r="B261">
            <v>11378</v>
          </cell>
        </row>
        <row r="262">
          <cell r="A262" t="str">
            <v>Project Independence Adult Day Health Care Center</v>
          </cell>
          <cell r="B262">
            <v>4860</v>
          </cell>
        </row>
        <row r="263">
          <cell r="A263" t="str">
            <v>Rainbow Adult Day Center</v>
          </cell>
          <cell r="B263">
            <v>4812</v>
          </cell>
        </row>
        <row r="264">
          <cell r="A264" t="str">
            <v xml:space="preserve">RAINBOW ADHC of LYNN, LLC </v>
          </cell>
          <cell r="B264">
            <v>20115</v>
          </cell>
        </row>
        <row r="265">
          <cell r="A265" t="str">
            <v>Rainbow ADHC LLC, Brighton</v>
          </cell>
          <cell r="B265">
            <v>20116</v>
          </cell>
        </row>
        <row r="266">
          <cell r="A266" t="str">
            <v>Rainbow Adult Day Health Care of Quincy LLC</v>
          </cell>
          <cell r="B266">
            <v>16593</v>
          </cell>
        </row>
        <row r="267">
          <cell r="A267" t="str">
            <v>Rainbow Adult Day Health Care of Waltham LLC</v>
          </cell>
          <cell r="B267">
            <v>12905</v>
          </cell>
        </row>
        <row r="268">
          <cell r="A268" t="str">
            <v>Rainbow ADHC, LLC</v>
          </cell>
          <cell r="B268">
            <v>18784</v>
          </cell>
        </row>
        <row r="269">
          <cell r="A269" t="str">
            <v>Renaissance ADHC LLC</v>
          </cell>
          <cell r="B269">
            <v>12921</v>
          </cell>
        </row>
        <row r="270">
          <cell r="A270" t="str">
            <v>Renaissance Adult Day Health Center</v>
          </cell>
          <cell r="B270">
            <v>12124</v>
          </cell>
        </row>
        <row r="271">
          <cell r="A271" t="str">
            <v>Revere Adult Day Health Care Center, LLC</v>
          </cell>
          <cell r="B271">
            <v>12036</v>
          </cell>
        </row>
        <row r="272">
          <cell r="A272" t="str">
            <v>Riverview Adult Day Care</v>
          </cell>
          <cell r="B272">
            <v>4854</v>
          </cell>
        </row>
        <row r="273">
          <cell r="A273" t="str">
            <v>Roger B. Trask Adult Day Health Program</v>
          </cell>
          <cell r="B273">
            <v>4813</v>
          </cell>
        </row>
        <row r="274">
          <cell r="A274" t="str">
            <v>Rogerson - Egleston Adult Day Health Program</v>
          </cell>
          <cell r="B274">
            <v>8859</v>
          </cell>
        </row>
        <row r="275">
          <cell r="A275" t="str">
            <v>Rogerson Adult Day Health Program</v>
          </cell>
          <cell r="B275">
            <v>4826</v>
          </cell>
        </row>
        <row r="276">
          <cell r="A276" t="str">
            <v>Rogerson Brookline Adult Day Health Program</v>
          </cell>
          <cell r="B276">
            <v>8715</v>
          </cell>
        </row>
        <row r="277">
          <cell r="A277" t="str">
            <v>Saint Francis Adult Day Health</v>
          </cell>
          <cell r="B277">
            <v>4791</v>
          </cell>
        </row>
        <row r="278">
          <cell r="A278" t="str">
            <v>Sancta Marias Adult Day Health</v>
          </cell>
          <cell r="B278">
            <v>4827</v>
          </cell>
        </row>
        <row r="279">
          <cell r="A279" t="str">
            <v>Sarah's Place Adult Day Health - Mission Towers</v>
          </cell>
          <cell r="B279">
            <v>8391</v>
          </cell>
        </row>
        <row r="280">
          <cell r="A280" t="str">
            <v>Sarah's Place Too</v>
          </cell>
          <cell r="B280">
            <v>12970</v>
          </cell>
        </row>
        <row r="281">
          <cell r="A281" t="str">
            <v>Seabreeze Day Health Center</v>
          </cell>
          <cell r="B281">
            <v>8385</v>
          </cell>
        </row>
        <row r="282">
          <cell r="A282" t="str">
            <v>Senior Place ADH (under the umbrella of Deutsches Altenheim)</v>
          </cell>
          <cell r="B282">
            <v>12835</v>
          </cell>
        </row>
        <row r="283">
          <cell r="A283" t="str">
            <v>Seniority Social and Adult Day Care, Inc.</v>
          </cell>
          <cell r="B283">
            <v>4777</v>
          </cell>
        </row>
        <row r="284">
          <cell r="A284" t="str">
            <v>Serenity Care, Inc.</v>
          </cell>
          <cell r="B284">
            <v>11543</v>
          </cell>
        </row>
        <row r="285">
          <cell r="A285" t="str">
            <v>Seven Hills Foundation - Adult Day Health</v>
          </cell>
          <cell r="B285">
            <v>4790</v>
          </cell>
        </row>
        <row r="286">
          <cell r="A286" t="str">
            <v>Shapiro Rudolph Adult Day Health</v>
          </cell>
          <cell r="B286">
            <v>4808</v>
          </cell>
        </row>
        <row r="287">
          <cell r="A287" t="str">
            <v>Sisters of Providence Health System Adult Day Programs</v>
          </cell>
          <cell r="B287">
            <v>4771</v>
          </cell>
        </row>
        <row r="288">
          <cell r="A288" t="str">
            <v>Soley Leve Adult Day Health, LLC</v>
          </cell>
          <cell r="B288">
            <v>20138</v>
          </cell>
        </row>
        <row r="289">
          <cell r="A289" t="str">
            <v>South Shore Haitian Adult Day Health - Paradi Ayisyen</v>
          </cell>
          <cell r="B289">
            <v>13245</v>
          </cell>
        </row>
        <row r="290">
          <cell r="A290" t="str">
            <v>South Street Adult Care, LLC DBA - Quality Life Adult Care #3</v>
          </cell>
          <cell r="B290">
            <v>12887</v>
          </cell>
        </row>
        <row r="291">
          <cell r="A291" t="str">
            <v>Southeastern Massachusetts Educational Collaborative(ADH SMEC)</v>
          </cell>
          <cell r="B291">
            <v>12836</v>
          </cell>
        </row>
        <row r="292">
          <cell r="A292" t="str">
            <v>St. Camillus Health Center ADH</v>
          </cell>
          <cell r="B292">
            <v>12609</v>
          </cell>
        </row>
        <row r="293">
          <cell r="A293" t="str">
            <v>Stay Well Adult Health Center, Inc.</v>
          </cell>
          <cell r="B293">
            <v>9935</v>
          </cell>
        </row>
        <row r="294">
          <cell r="A294" t="str">
            <v>Stoughton Adult Medical Day Care Center, Inc. (SAMDCC)</v>
          </cell>
          <cell r="B294">
            <v>12834</v>
          </cell>
        </row>
        <row r="295">
          <cell r="A295" t="str">
            <v>Thayercare, Inc. (ADH)</v>
          </cell>
          <cell r="B295">
            <v>6849</v>
          </cell>
        </row>
        <row r="296">
          <cell r="A296" t="str">
            <v>The Arc Of Bristol County</v>
          </cell>
          <cell r="B296">
            <v>13200</v>
          </cell>
        </row>
        <row r="297">
          <cell r="A297" t="str">
            <v>The Brien Center Adult Day Health in North Adams</v>
          </cell>
          <cell r="B297">
            <v>6845</v>
          </cell>
        </row>
        <row r="298">
          <cell r="A298" t="str">
            <v>The Brien Center Adult Day Health in Pittsfield</v>
          </cell>
          <cell r="B298">
            <v>4779</v>
          </cell>
        </row>
        <row r="299">
          <cell r="A299" t="str">
            <v>The Community Family, Inc. Adult Day Health - Everett</v>
          </cell>
          <cell r="B299">
            <v>4831</v>
          </cell>
        </row>
        <row r="300">
          <cell r="A300" t="str">
            <v>The Community Family, Inc. Adult Day Health Center - Lowell</v>
          </cell>
          <cell r="B300">
            <v>8390</v>
          </cell>
        </row>
        <row r="301">
          <cell r="A301" t="str">
            <v>The Community Family, Inc. Buddy Coholan Memory Loss Center</v>
          </cell>
          <cell r="B301">
            <v>8388</v>
          </cell>
        </row>
        <row r="302">
          <cell r="A302" t="str">
            <v>The Community Family, Inc. Adult Day Health Center - Dutton</v>
          </cell>
          <cell r="B302">
            <v>20119</v>
          </cell>
        </row>
        <row r="303">
          <cell r="A303" t="str">
            <v>The Dream Center Adult Day Health</v>
          </cell>
          <cell r="B303">
            <v>9933</v>
          </cell>
        </row>
        <row r="304">
          <cell r="A304" t="str">
            <v>The GenCenter</v>
          </cell>
          <cell r="B304">
            <v>11606</v>
          </cell>
        </row>
        <row r="305">
          <cell r="A305" t="str">
            <v>The Highland Adult Day Center</v>
          </cell>
          <cell r="B305">
            <v>4781</v>
          </cell>
        </row>
        <row r="306">
          <cell r="A306" t="str">
            <v>Tradewinds Day Health Center</v>
          </cell>
          <cell r="B306">
            <v>8386</v>
          </cell>
        </row>
        <row r="307">
          <cell r="A307" t="str">
            <v>United Church Homes of Reading, Inc. dba: Sanborn Day Services</v>
          </cell>
          <cell r="B307">
            <v>11473</v>
          </cell>
        </row>
        <row r="308">
          <cell r="A308" t="str">
            <v>Vatra ADHC</v>
          </cell>
          <cell r="B308">
            <v>18788</v>
          </cell>
        </row>
        <row r="309">
          <cell r="A309" t="str">
            <v>Vilajlajwa, LLC.</v>
          </cell>
          <cell r="B309">
            <v>17683</v>
          </cell>
        </row>
        <row r="310">
          <cell r="A310" t="str">
            <v>V.O.C. Adult Day Health</v>
          </cell>
          <cell r="B310">
            <v>4772</v>
          </cell>
        </row>
        <row r="311">
          <cell r="A311" t="str">
            <v>Wernick Adult Day Health Care</v>
          </cell>
          <cell r="B311">
            <v>4776</v>
          </cell>
        </row>
        <row r="312">
          <cell r="A312" t="str">
            <v>West Springfield Adult Care, LLC DBA - Quality Life Adult Day Services #1</v>
          </cell>
          <cell r="B312">
            <v>12885</v>
          </cell>
        </row>
        <row r="313">
          <cell r="A313" t="str">
            <v>Whitney Place Adult Day Health at Natick</v>
          </cell>
          <cell r="B313">
            <v>6847</v>
          </cell>
        </row>
        <row r="314">
          <cell r="A314" t="str">
            <v>Whitney Place Adult Day Health at Northbridge</v>
          </cell>
          <cell r="B314">
            <v>4785</v>
          </cell>
        </row>
        <row r="315">
          <cell r="A315" t="str">
            <v>Windsor House Adult Day Health in Cambridge</v>
          </cell>
          <cell r="B315">
            <v>4828</v>
          </cell>
        </row>
        <row r="316">
          <cell r="A316" t="str">
            <v>Windsor Nursing and Retirement Home Adult Day Health</v>
          </cell>
          <cell r="B316">
            <v>4778</v>
          </cell>
        </row>
        <row r="317">
          <cell r="A317" t="str">
            <v>Winter Garden Adult Day Care Program</v>
          </cell>
          <cell r="B317">
            <v>12416</v>
          </cell>
        </row>
        <row r="318">
          <cell r="A318" t="str">
            <v>Worcester ADH LLC (SarahCare)</v>
          </cell>
          <cell r="B318">
            <v>13206</v>
          </cell>
        </row>
        <row r="319">
          <cell r="A319" t="str">
            <v>Worcester Adult Daycare center</v>
          </cell>
          <cell r="B319">
            <v>12075</v>
          </cell>
        </row>
        <row r="320">
          <cell r="A320" t="str">
            <v>Zabota Community Center</v>
          </cell>
          <cell r="B320">
            <v>9973</v>
          </cell>
        </row>
        <row r="321">
          <cell r="A321" t="str">
            <v>Zdorovie Adult Day Health Center, Inc.</v>
          </cell>
          <cell r="B321">
            <v>11850</v>
          </cell>
        </row>
        <row r="322">
          <cell r="A322" t="str">
            <v>Zdorovie ADH Needham, LLC</v>
          </cell>
          <cell r="B322">
            <v>18830</v>
          </cell>
        </row>
        <row r="323">
          <cell r="A323" t="str">
            <v>Zdorovie Senior Services, Inc. Adult Day Health Center</v>
          </cell>
          <cell r="B323">
            <v>9710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Information"/>
      <sheetName val="A-Revenue"/>
      <sheetName val="A1-Other Revenue"/>
      <sheetName val="B-Administrative Expenses"/>
      <sheetName val="B1-Other Indirect Staffing"/>
      <sheetName val="B2-Occupancy Expenses"/>
      <sheetName val="B3-Other Admin Expenses"/>
      <sheetName val="B4-Non-Reimbursable Expense"/>
      <sheetName val="C-Direct Care Expenses"/>
      <sheetName val="C1-Other Direct Staffing"/>
      <sheetName val="Summary"/>
      <sheetName val="Stmt Certification"/>
      <sheetName val="GAFC Provider List"/>
      <sheetName val="UpdateData"/>
      <sheetName val="Look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>
        <row r="2">
          <cell r="L2">
            <v>2013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FCProviders2" backgroundRefresh="0" growShrinkType="insertClear" fillFormulas="1" connectionId="1" xr16:uid="{B1A742A6-BF07-4341-9EA5-7CE3DB540CD9}" autoFormatId="16" applyNumberFormats="0" applyBorderFormats="0" applyFontFormats="1" applyPatternFormats="1" applyAlignmentFormats="0" applyWidthHeightFormats="0">
  <queryTableRefresh nextId="7">
    <queryTableFields count="1">
      <queryTableField id="4" name="OrganizationName"/>
    </queryTableFields>
    <queryTableDeletedFields count="5">
      <deletedField name="ShortProviderID"/>
      <deletedField name="City"/>
      <deletedField name="Type"/>
      <deletedField name="FilingTypeDescription"/>
      <deletedField name="OrgID"/>
    </queryTableDeletedFields>
  </queryTableRefresh>
</queryTable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B3:K7" totalsRowShown="0" headerRowDxfId="13" headerRowBorderDxfId="12" tableBorderDxfId="11" totalsRowBorderDxfId="10">
  <autoFilter ref="B3:K7" xr:uid="{00000000-0009-0000-0100-000002000000}"/>
  <tableColumns count="10">
    <tableColumn id="1" xr3:uid="{00000000-0010-0000-0000-000001000000}" name="Provider Type " dataDxfId="9"/>
    <tableColumn id="2" xr3:uid="{00000000-0010-0000-0000-000002000000}" name="Tab 3 - Mileage" dataDxfId="8"/>
    <tableColumn id="3" xr3:uid="{00000000-0010-0000-0000-000003000000}" name="Tab 3 - Loaded Mileage" dataDxfId="7"/>
    <tableColumn id="4" xr3:uid="{00000000-0010-0000-0000-000004000000}" name="Tab 3 - Transports" dataDxfId="6"/>
    <tableColumn id="5" xr3:uid="{00000000-0010-0000-0000-000005000000}" name="Tab 4 - Staffing Expenses" dataDxfId="5"/>
    <tableColumn id="6" xr3:uid="{00000000-0010-0000-0000-000006000000}" name="Tab 4 - Staffing FTE" dataDxfId="4"/>
    <tableColumn id="7" xr3:uid="{00000000-0010-0000-0000-000007000000}" name="Tab 5 - Vehicle Expenses" dataDxfId="3"/>
    <tableColumn id="8" xr3:uid="{00000000-0010-0000-0000-000008000000}" name="Tab 6 - Occupancy Expenses" dataDxfId="2"/>
    <tableColumn id="9" xr3:uid="{00000000-0010-0000-0000-000009000000}" name="Tab 7 - Revenue" dataDxfId="1"/>
    <tableColumn id="10" xr3:uid="{00000000-0010-0000-0000-00000A000000}" name="Tab 8 - Expense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iis201/cms2/OrganizationDetail.aspx?OrganizationID=22098" TargetMode="External"/><Relationship Id="rId2" Type="http://schemas.openxmlformats.org/officeDocument/2006/relationships/hyperlink" Target="http://iis201/cms2/OrganizationDetail.aspx?OrganizationID=22100" TargetMode="External"/><Relationship Id="rId1" Type="http://schemas.openxmlformats.org/officeDocument/2006/relationships/hyperlink" Target="http://iis201/cms2/OrganizationDetail.aspx?OrganizationID=22099" TargetMode="External"/><Relationship Id="rId5" Type="http://schemas.openxmlformats.org/officeDocument/2006/relationships/queryTable" Target="../queryTables/queryTable1.xml"/><Relationship Id="rId4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9">
    <tabColor theme="4" tint="0.59999389629810485"/>
    <pageSetUpPr fitToPage="1"/>
  </sheetPr>
  <dimension ref="A1:J23"/>
  <sheetViews>
    <sheetView showGridLines="0" tabSelected="1" zoomScale="90" zoomScaleNormal="90" workbookViewId="0">
      <selection activeCell="B9" sqref="B9"/>
    </sheetView>
  </sheetViews>
  <sheetFormatPr defaultColWidth="9.1796875" defaultRowHeight="21" x14ac:dyDescent="0.5"/>
  <cols>
    <col min="1" max="1" width="5.7265625" style="49" customWidth="1"/>
    <col min="2" max="2" width="72.7265625" style="50" customWidth="1"/>
    <col min="3" max="4" width="28.7265625" style="50" customWidth="1"/>
    <col min="5" max="5" width="72.7265625" style="50" customWidth="1"/>
    <col min="6" max="6" width="5.7265625" style="49" customWidth="1"/>
    <col min="7" max="16384" width="9.1796875" style="49"/>
  </cols>
  <sheetData>
    <row r="1" spans="1:10" s="2" customFormat="1" ht="80.150000000000006" customHeight="1" x14ac:dyDescent="1">
      <c r="B1" s="394" t="s">
        <v>3204</v>
      </c>
      <c r="C1" s="395"/>
      <c r="D1" s="395"/>
      <c r="E1" s="395"/>
      <c r="F1" s="56"/>
      <c r="G1" s="56"/>
      <c r="H1" s="56"/>
      <c r="I1" s="56"/>
      <c r="J1" s="56"/>
    </row>
    <row r="2" spans="1:10" s="2" customFormat="1" ht="20.149999999999999" customHeight="1" x14ac:dyDescent="0.3">
      <c r="B2" s="396" t="s">
        <v>1</v>
      </c>
      <c r="C2" s="397"/>
      <c r="D2" s="397"/>
      <c r="E2" s="397"/>
      <c r="F2" s="57"/>
      <c r="G2" s="57"/>
      <c r="H2" s="57"/>
      <c r="I2" s="57"/>
      <c r="J2" s="57"/>
    </row>
    <row r="3" spans="1:10" s="2" customFormat="1" ht="14.15" customHeight="1" x14ac:dyDescent="0.35">
      <c r="C3"/>
      <c r="D3"/>
      <c r="E3" s="64" t="s">
        <v>2</v>
      </c>
      <c r="F3"/>
    </row>
    <row r="4" spans="1:10" s="26" customFormat="1" ht="15" customHeight="1" x14ac:dyDescent="0.3">
      <c r="A4" s="2"/>
      <c r="B4" s="398">
        <f>'Tab 1 - Agency Information'!C9</f>
        <v>0</v>
      </c>
      <c r="C4" s="399"/>
      <c r="D4" s="399"/>
      <c r="E4" s="399"/>
      <c r="F4" s="58"/>
      <c r="G4" s="58"/>
      <c r="H4" s="2"/>
    </row>
    <row r="5" spans="1:10" s="2" customFormat="1" ht="14.25" customHeight="1" x14ac:dyDescent="0.3"/>
    <row r="6" spans="1:10" ht="21.5" thickBot="1" x14ac:dyDescent="0.55000000000000004"/>
    <row r="7" spans="1:10" x14ac:dyDescent="0.5">
      <c r="C7" s="400" t="s">
        <v>3</v>
      </c>
      <c r="D7" s="401"/>
    </row>
    <row r="8" spans="1:10" x14ac:dyDescent="0.5">
      <c r="C8" s="402" t="s">
        <v>4</v>
      </c>
      <c r="D8" s="403"/>
    </row>
    <row r="9" spans="1:10" x14ac:dyDescent="0.5">
      <c r="C9" s="392" t="s">
        <v>5</v>
      </c>
      <c r="D9" s="393"/>
    </row>
    <row r="10" spans="1:10" ht="21.5" thickBot="1" x14ac:dyDescent="0.55000000000000004">
      <c r="C10" s="390" t="s">
        <v>6</v>
      </c>
      <c r="D10" s="391"/>
    </row>
    <row r="11" spans="1:10" x14ac:dyDescent="0.5">
      <c r="C11" s="51"/>
    </row>
    <row r="23" spans="3:3" x14ac:dyDescent="0.5">
      <c r="C23" s="51"/>
    </row>
  </sheetData>
  <sheetProtection algorithmName="SHA-512" hashValue="QVof0nEC+mEoYogpeD41B6umEUTjo6w4clNv5BpshsogbVP0hxW0F5msWCNUpZxU9MYiFrvTgyRev/QA0UfJbQ==" saltValue="lKVkZVSdJt1fDQ7yrpo6Nw==" spinCount="100000" sheet="1" selectLockedCells="1" selectUnlockedCells="1"/>
  <mergeCells count="7">
    <mergeCell ref="C10:D10"/>
    <mergeCell ref="C9:D9"/>
    <mergeCell ref="B1:E1"/>
    <mergeCell ref="B2:E2"/>
    <mergeCell ref="B4:E4"/>
    <mergeCell ref="C7:D7"/>
    <mergeCell ref="C8:D8"/>
  </mergeCells>
  <pageMargins left="0.25" right="0.25" top="0.75" bottom="0.75" header="0.3" footer="0.3"/>
  <pageSetup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 tint="0.59999389629810485"/>
    <pageSetUpPr fitToPage="1"/>
  </sheetPr>
  <dimension ref="A1:K86"/>
  <sheetViews>
    <sheetView showGridLines="0" zoomScale="90" zoomScaleNormal="90" workbookViewId="0">
      <selection activeCell="E17" sqref="E17"/>
    </sheetView>
  </sheetViews>
  <sheetFormatPr defaultColWidth="45.81640625" defaultRowHeight="14" x14ac:dyDescent="0.3"/>
  <cols>
    <col min="1" max="1" width="5.7265625" style="2" customWidth="1"/>
    <col min="2" max="2" width="54.7265625" style="2" customWidth="1"/>
    <col min="3" max="3" width="78.7265625" style="2" customWidth="1"/>
    <col min="4" max="4" width="3" style="2" customWidth="1"/>
    <col min="5" max="5" width="33.7265625" style="2" customWidth="1"/>
    <col min="6" max="6" width="34.7265625" style="2" customWidth="1"/>
    <col min="7" max="7" width="5.7265625" style="2" hidden="1" customWidth="1"/>
    <col min="8" max="16384" width="45.81640625" style="2"/>
  </cols>
  <sheetData>
    <row r="1" spans="1:11" ht="80.150000000000006" customHeight="1" x14ac:dyDescent="1">
      <c r="B1" s="394" t="s">
        <v>3204</v>
      </c>
      <c r="C1" s="395"/>
      <c r="D1" s="395"/>
      <c r="E1" s="395"/>
      <c r="F1" s="395"/>
      <c r="G1" s="56" t="s">
        <v>3203</v>
      </c>
      <c r="H1" s="56"/>
      <c r="I1" s="56"/>
      <c r="J1" s="56"/>
      <c r="K1" s="56"/>
    </row>
    <row r="2" spans="1:11" ht="20.149999999999999" customHeight="1" x14ac:dyDescent="0.3">
      <c r="B2" s="396" t="s">
        <v>7</v>
      </c>
      <c r="C2" s="397"/>
      <c r="D2" s="397"/>
      <c r="E2" s="397"/>
      <c r="F2" s="397"/>
      <c r="G2" s="57"/>
      <c r="H2" s="57"/>
      <c r="I2" s="57"/>
      <c r="J2" s="57"/>
      <c r="K2" s="57"/>
    </row>
    <row r="3" spans="1:11" ht="14.15" customHeight="1" x14ac:dyDescent="0.35">
      <c r="B3" s="406"/>
      <c r="C3" s="407"/>
      <c r="D3" s="407"/>
      <c r="E3" s="407"/>
      <c r="F3" s="64" t="s">
        <v>2</v>
      </c>
    </row>
    <row r="4" spans="1:11" s="26" customFormat="1" ht="15" customHeight="1" x14ac:dyDescent="0.3">
      <c r="A4" s="2"/>
      <c r="B4" s="398">
        <f>C9</f>
        <v>0</v>
      </c>
      <c r="C4" s="399"/>
      <c r="D4" s="399"/>
      <c r="E4" s="399"/>
      <c r="F4" s="399"/>
      <c r="G4" s="58"/>
      <c r="H4" s="58"/>
      <c r="I4" s="2"/>
    </row>
    <row r="5" spans="1:11" ht="14.25" customHeight="1" x14ac:dyDescent="0.3"/>
    <row r="6" spans="1:11" ht="14.25" customHeight="1" x14ac:dyDescent="0.3"/>
    <row r="7" spans="1:11" ht="15.5" x14ac:dyDescent="0.3">
      <c r="B7" s="20" t="s">
        <v>8</v>
      </c>
    </row>
    <row r="8" spans="1:11" ht="15.5" x14ac:dyDescent="0.3">
      <c r="B8" s="20"/>
    </row>
    <row r="9" spans="1:11" ht="15.5" x14ac:dyDescent="0.35">
      <c r="B9" s="24" t="s">
        <v>9</v>
      </c>
      <c r="C9" s="210"/>
      <c r="E9" s="408"/>
      <c r="F9" s="409"/>
    </row>
    <row r="10" spans="1:11" ht="15" customHeight="1" x14ac:dyDescent="0.3">
      <c r="B10" s="24" t="s">
        <v>10</v>
      </c>
      <c r="C10" s="294"/>
      <c r="D10" s="65"/>
      <c r="E10" s="410"/>
      <c r="F10" s="410"/>
    </row>
    <row r="11" spans="1:11" x14ac:dyDescent="0.3">
      <c r="B11" s="24" t="s">
        <v>11</v>
      </c>
      <c r="C11" s="66"/>
      <c r="E11" s="405"/>
      <c r="F11" s="405"/>
    </row>
    <row r="12" spans="1:11" x14ac:dyDescent="0.3">
      <c r="B12" s="24" t="s">
        <v>12</v>
      </c>
      <c r="C12" s="294"/>
      <c r="E12" s="286"/>
      <c r="F12" s="286"/>
    </row>
    <row r="13" spans="1:11" ht="14.5" x14ac:dyDescent="0.35">
      <c r="B13" s="24" t="s">
        <v>13</v>
      </c>
      <c r="C13" s="152"/>
      <c r="E13" s="406"/>
      <c r="F13" s="407"/>
    </row>
    <row r="14" spans="1:11" ht="15" customHeight="1" x14ac:dyDescent="0.3">
      <c r="B14" s="24" t="s">
        <v>14</v>
      </c>
      <c r="C14" s="152"/>
      <c r="E14" s="404"/>
      <c r="F14" s="404"/>
    </row>
    <row r="15" spans="1:11" x14ac:dyDescent="0.3">
      <c r="B15" s="24" t="s">
        <v>15</v>
      </c>
      <c r="C15" s="152"/>
      <c r="E15" s="404"/>
      <c r="F15" s="404"/>
    </row>
    <row r="16" spans="1:11" x14ac:dyDescent="0.3">
      <c r="B16" s="24" t="s">
        <v>16</v>
      </c>
      <c r="C16" s="306"/>
    </row>
    <row r="17" spans="2:6" ht="14.5" x14ac:dyDescent="0.3">
      <c r="B17" s="24" t="s">
        <v>17</v>
      </c>
      <c r="C17" s="172"/>
      <c r="E17" s="180"/>
      <c r="F17" s="180"/>
    </row>
    <row r="18" spans="2:6" x14ac:dyDescent="0.3">
      <c r="B18" s="2" t="s">
        <v>18</v>
      </c>
      <c r="C18" s="152"/>
      <c r="E18" s="149"/>
    </row>
    <row r="19" spans="2:6" x14ac:dyDescent="0.3">
      <c r="B19" s="24" t="s">
        <v>19</v>
      </c>
      <c r="C19" s="208"/>
      <c r="E19" s="149"/>
    </row>
    <row r="20" spans="2:6" ht="31.5" x14ac:dyDescent="0.3">
      <c r="B20" s="322" t="s">
        <v>20</v>
      </c>
      <c r="C20" s="24"/>
      <c r="E20" s="149"/>
    </row>
    <row r="21" spans="2:6" x14ac:dyDescent="0.3">
      <c r="B21" s="124" t="s">
        <v>21</v>
      </c>
      <c r="C21" s="209"/>
      <c r="E21" s="149"/>
    </row>
    <row r="22" spans="2:6" x14ac:dyDescent="0.3">
      <c r="B22" s="124" t="s">
        <v>22</v>
      </c>
      <c r="C22" s="209"/>
      <c r="E22" s="149"/>
    </row>
    <row r="23" spans="2:6" x14ac:dyDescent="0.3">
      <c r="B23" s="124" t="s">
        <v>23</v>
      </c>
      <c r="C23" s="209"/>
      <c r="E23" s="149"/>
    </row>
    <row r="24" spans="2:6" x14ac:dyDescent="0.3">
      <c r="B24" s="124" t="s">
        <v>24</v>
      </c>
      <c r="C24" s="209"/>
      <c r="E24" s="149"/>
    </row>
    <row r="25" spans="2:6" x14ac:dyDescent="0.3">
      <c r="B25" s="124" t="s">
        <v>25</v>
      </c>
      <c r="C25" s="209"/>
      <c r="E25" s="149"/>
    </row>
    <row r="26" spans="2:6" x14ac:dyDescent="0.3">
      <c r="B26" s="24" t="s">
        <v>26</v>
      </c>
      <c r="C26" s="209"/>
      <c r="E26" s="149"/>
    </row>
    <row r="27" spans="2:6" ht="28" hidden="1" x14ac:dyDescent="0.3">
      <c r="B27" s="24" t="s">
        <v>27</v>
      </c>
      <c r="C27" s="297" t="s">
        <v>45</v>
      </c>
      <c r="E27" s="149"/>
    </row>
    <row r="29" spans="2:6" ht="15.5" x14ac:dyDescent="0.3">
      <c r="B29" s="21" t="s">
        <v>29</v>
      </c>
    </row>
    <row r="30" spans="2:6" x14ac:dyDescent="0.3">
      <c r="B30" s="4" t="s">
        <v>30</v>
      </c>
      <c r="C30" s="152"/>
    </row>
    <row r="31" spans="2:6" x14ac:dyDescent="0.3">
      <c r="B31" s="4" t="s">
        <v>31</v>
      </c>
      <c r="C31" s="152"/>
    </row>
    <row r="32" spans="2:6" x14ac:dyDescent="0.3">
      <c r="B32" s="4" t="s">
        <v>32</v>
      </c>
      <c r="C32" s="172"/>
    </row>
    <row r="33" spans="2:5" x14ac:dyDescent="0.3">
      <c r="B33" s="4" t="s">
        <v>33</v>
      </c>
      <c r="C33" s="173"/>
    </row>
    <row r="34" spans="2:5" ht="14.5" x14ac:dyDescent="0.35">
      <c r="B34" s="4" t="s">
        <v>34</v>
      </c>
      <c r="C34" s="321"/>
      <c r="E34" s="149"/>
    </row>
    <row r="35" spans="2:5" x14ac:dyDescent="0.3">
      <c r="B35" s="2" t="s">
        <v>35</v>
      </c>
      <c r="C35" s="172"/>
    </row>
    <row r="36" spans="2:5" ht="15.5" x14ac:dyDescent="0.3">
      <c r="B36" s="20"/>
    </row>
    <row r="38" spans="2:5" hidden="1" x14ac:dyDescent="0.3"/>
    <row r="39" spans="2:5" hidden="1" x14ac:dyDescent="0.3"/>
    <row r="40" spans="2:5" hidden="1" x14ac:dyDescent="0.3"/>
    <row r="41" spans="2:5" hidden="1" x14ac:dyDescent="0.3">
      <c r="B41" s="2" t="s">
        <v>36</v>
      </c>
    </row>
    <row r="42" spans="2:5" hidden="1" x14ac:dyDescent="0.3">
      <c r="B42" s="2" t="s">
        <v>37</v>
      </c>
      <c r="C42" s="179"/>
    </row>
    <row r="43" spans="2:5" hidden="1" x14ac:dyDescent="0.3">
      <c r="B43" s="2" t="s">
        <v>38</v>
      </c>
    </row>
    <row r="44" spans="2:5" hidden="1" x14ac:dyDescent="0.3">
      <c r="B44" s="2" t="s">
        <v>39</v>
      </c>
    </row>
    <row r="45" spans="2:5" hidden="1" x14ac:dyDescent="0.3"/>
    <row r="46" spans="2:5" hidden="1" x14ac:dyDescent="0.3"/>
    <row r="47" spans="2:5" hidden="1" x14ac:dyDescent="0.3"/>
    <row r="48" spans="2:5" hidden="1" x14ac:dyDescent="0.3">
      <c r="C48" s="179"/>
    </row>
    <row r="49" spans="2:3" hidden="1" x14ac:dyDescent="0.3">
      <c r="B49" s="206">
        <v>45688</v>
      </c>
    </row>
    <row r="50" spans="2:3" ht="14.25" hidden="1" customHeight="1" x14ac:dyDescent="0.3">
      <c r="B50" s="206">
        <v>45716</v>
      </c>
    </row>
    <row r="51" spans="2:3" ht="15.75" hidden="1" customHeight="1" x14ac:dyDescent="0.3">
      <c r="B51" s="206">
        <v>45747</v>
      </c>
    </row>
    <row r="52" spans="2:3" hidden="1" x14ac:dyDescent="0.3">
      <c r="B52" s="206">
        <v>45777</v>
      </c>
    </row>
    <row r="53" spans="2:3" hidden="1" x14ac:dyDescent="0.3">
      <c r="B53" s="206">
        <v>45808</v>
      </c>
    </row>
    <row r="54" spans="2:3" hidden="1" x14ac:dyDescent="0.3">
      <c r="B54" s="206">
        <v>45838</v>
      </c>
    </row>
    <row r="55" spans="2:3" hidden="1" x14ac:dyDescent="0.3">
      <c r="B55" s="206">
        <v>45869</v>
      </c>
    </row>
    <row r="56" spans="2:3" hidden="1" x14ac:dyDescent="0.3">
      <c r="B56" s="206">
        <v>45900</v>
      </c>
      <c r="C56" s="179"/>
    </row>
    <row r="57" spans="2:3" hidden="1" x14ac:dyDescent="0.3">
      <c r="B57" s="206">
        <v>45930</v>
      </c>
    </row>
    <row r="58" spans="2:3" hidden="1" x14ac:dyDescent="0.3">
      <c r="B58" s="206">
        <v>45961</v>
      </c>
    </row>
    <row r="59" spans="2:3" hidden="1" x14ac:dyDescent="0.3">
      <c r="B59" s="206">
        <v>45991</v>
      </c>
    </row>
    <row r="60" spans="2:3" hidden="1" x14ac:dyDescent="0.3">
      <c r="B60" s="206">
        <v>46022</v>
      </c>
    </row>
    <row r="61" spans="2:3" hidden="1" x14ac:dyDescent="0.3">
      <c r="B61" s="207"/>
    </row>
    <row r="62" spans="2:3" hidden="1" x14ac:dyDescent="0.3">
      <c r="B62" s="2" t="s">
        <v>40</v>
      </c>
      <c r="C62" s="179"/>
    </row>
    <row r="63" spans="2:3" hidden="1" x14ac:dyDescent="0.3">
      <c r="B63" s="2" t="s">
        <v>41</v>
      </c>
    </row>
    <row r="64" spans="2:3" hidden="1" x14ac:dyDescent="0.3">
      <c r="B64" s="2" t="s">
        <v>42</v>
      </c>
    </row>
    <row r="65" spans="2:3" hidden="1" x14ac:dyDescent="0.3"/>
    <row r="66" spans="2:3" hidden="1" x14ac:dyDescent="0.3"/>
    <row r="67" spans="2:3" hidden="1" x14ac:dyDescent="0.3">
      <c r="B67" s="2" t="s">
        <v>43</v>
      </c>
    </row>
    <row r="68" spans="2:3" hidden="1" x14ac:dyDescent="0.3">
      <c r="B68" s="2" t="s">
        <v>44</v>
      </c>
      <c r="C68" s="179"/>
    </row>
    <row r="69" spans="2:3" hidden="1" x14ac:dyDescent="0.3"/>
    <row r="70" spans="2:3" hidden="1" x14ac:dyDescent="0.3"/>
    <row r="71" spans="2:3" hidden="1" x14ac:dyDescent="0.3"/>
    <row r="72" spans="2:3" hidden="1" x14ac:dyDescent="0.3"/>
    <row r="73" spans="2:3" hidden="1" x14ac:dyDescent="0.3"/>
    <row r="74" spans="2:3" hidden="1" x14ac:dyDescent="0.3">
      <c r="B74" s="2" t="s">
        <v>28</v>
      </c>
      <c r="C74" s="179"/>
    </row>
    <row r="75" spans="2:3" ht="14.5" hidden="1" customHeight="1" x14ac:dyDescent="0.3">
      <c r="B75" s="2" t="s">
        <v>45</v>
      </c>
    </row>
    <row r="80" spans="2:3" x14ac:dyDescent="0.3">
      <c r="C80" s="179"/>
    </row>
    <row r="86" spans="3:3" x14ac:dyDescent="0.3">
      <c r="C86" s="179"/>
    </row>
  </sheetData>
  <sheetProtection algorithmName="SHA-512" hashValue="RrtERdskPLQbPTRqVMfWbRhkAbJ/6dTvJsVpilPqqKMPKKhTYS4i9kOKpVR9p51AtYC7CEf2EB+XXdXBk7eTLA==" saltValue="8p+Urj+5KhO/uAAGwCLoSg==" spinCount="100000" sheet="1" objects="1" scenarios="1"/>
  <mergeCells count="9">
    <mergeCell ref="E14:F15"/>
    <mergeCell ref="E11:F11"/>
    <mergeCell ref="E13:F13"/>
    <mergeCell ref="E9:F9"/>
    <mergeCell ref="B1:F1"/>
    <mergeCell ref="B2:F2"/>
    <mergeCell ref="B4:F4"/>
    <mergeCell ref="B3:E3"/>
    <mergeCell ref="E10:F10"/>
  </mergeCells>
  <dataValidations count="17">
    <dataValidation type="textLength" operator="equal" allowBlank="1" showInputMessage="1" showErrorMessage="1" errorTitle="Error" error="The agency MassHealth ID should be 10 characters consisting of 9 numbers and 1 letter. _x000a_" sqref="C11" xr:uid="{00000000-0002-0000-0000-000000000000}">
      <formula1>10</formula1>
    </dataValidation>
    <dataValidation type="textLength" operator="greaterThan" allowBlank="1" showInputMessage="1" showErrorMessage="1" errorTitle="Error" error="You must enter your contact information" sqref="C30:C31" xr:uid="{00000000-0002-0000-0000-000001000000}">
      <formula1>1</formula1>
    </dataValidation>
    <dataValidation type="textLength" operator="equal" allowBlank="1" showInputMessage="1" showErrorMessage="1" sqref="C42 C48 C56 C62 C68 C74 C80 C86" xr:uid="{00000000-0002-0000-0000-000002000000}">
      <formula1>5</formula1>
    </dataValidation>
    <dataValidation type="textLength" operator="equal" allowBlank="1" showInputMessage="1" showErrorMessage="1" errorTitle="Error" error="Enter 5 digit zip code." sqref="C16" xr:uid="{00000000-0002-0000-0000-000003000000}">
      <formula1>5</formula1>
    </dataValidation>
    <dataValidation type="list" showInputMessage="1" showErrorMessage="1" errorTitle="Error" error="Fiscal Year end date must be selected." sqref="C19" xr:uid="{00000000-0002-0000-0000-000004000000}">
      <formula1>$B$48:$B$60</formula1>
    </dataValidation>
    <dataValidation type="custom" operator="greaterThan" allowBlank="1" showInputMessage="1" showErrorMessage="1" errorTitle="Error" error="Enter email address." sqref="C34" xr:uid="{00000000-0002-0000-0000-000005000000}">
      <formula1>ISNUMBER(MATCH("*@*.?*",C34,0))</formula1>
    </dataValidation>
    <dataValidation type="textLength" operator="equal" allowBlank="1" showErrorMessage="1" errorTitle="Error" error="Please enter 9 digit FEIN." sqref="C10" xr:uid="{00000000-0002-0000-0000-000006000000}">
      <formula1>9</formula1>
    </dataValidation>
    <dataValidation type="custom" allowBlank="1" showErrorMessage="1" errorTitle="Error" error="Please enter 10 digit phone number. (No symbols)" sqref="C32" xr:uid="{00000000-0002-0000-0000-000007000000}">
      <formula1>AND(ISNUMBER(C32), LEN(C32)=10)</formula1>
    </dataValidation>
    <dataValidation type="custom" operator="equal" allowBlank="1" showErrorMessage="1" errorTitle="Error" error="Please enter 10 digit phone number. (No symbols)" sqref="C17" xr:uid="{00000000-0002-0000-0000-000008000000}">
      <formula1>AND(ISNUMBER(C17),LEN(C17)=10)</formula1>
    </dataValidation>
    <dataValidation type="list" allowBlank="1" showInputMessage="1" showErrorMessage="1" sqref="C18" xr:uid="{00000000-0002-0000-0000-000009000000}">
      <formula1>$B$40:$B$44</formula1>
    </dataValidation>
    <dataValidation type="whole" operator="greaterThan" allowBlank="1" errorTitle="Error" sqref="C33" xr:uid="{00000000-0002-0000-0000-00000A000000}">
      <formula1>0</formula1>
    </dataValidation>
    <dataValidation type="custom" allowBlank="1" showInputMessage="1" showErrorMessage="1" errorTitle="Error" error="Please enter 10 digit fax number. (No symbols)" sqref="C35" xr:uid="{00000000-0002-0000-0000-00000B000000}">
      <formula1>AND(ISNUMBER(C35), LEN(C35)=10)</formula1>
    </dataValidation>
    <dataValidation type="textLength" operator="equal" allowBlank="1" showInputMessage="1" showErrorMessage="1" errorTitle="Error" error="Enter 2 digit state abbreviation." sqref="C15" xr:uid="{00000000-0002-0000-0000-00000C000000}">
      <formula1>2</formula1>
    </dataValidation>
    <dataValidation type="textLength" operator="equal" allowBlank="1" showInputMessage="1" showErrorMessage="1" errorTitle="Error" error="NPI should be 10 numeric digits." sqref="C12" xr:uid="{F2CB4545-CE80-416C-AF39-35E692AF597D}">
      <formula1>10</formula1>
    </dataValidation>
    <dataValidation type="list" showInputMessage="1" showErrorMessage="1" sqref="C26" xr:uid="{A84C4B5E-8E0E-44BD-8DC0-EF295B4B01F0}">
      <formula1>$B$61:$B$64</formula1>
    </dataValidation>
    <dataValidation type="list" showInputMessage="1" showErrorMessage="1" sqref="C21:C25" xr:uid="{AF0E1DBE-1197-4FC6-8771-7638AE973C83}">
      <formula1>$B$66:$B$68</formula1>
    </dataValidation>
    <dataValidation type="list" showInputMessage="1" showErrorMessage="1" sqref="C27" xr:uid="{D72128CC-2E3B-4F7D-8EBF-7F0BFEB9CF1C}">
      <formula1>$B$73:$B$75</formula1>
    </dataValidation>
  </dataValidations>
  <pageMargins left="0.25" right="0.25" top="0.75" bottom="0.75" header="0.3" footer="0.3"/>
  <pageSetup scale="65" orientation="landscape" r:id="rId1"/>
  <rowBreaks count="1" manualBreakCount="1">
    <brk id="49" min="1" max="5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ErrorMessage="1" errorTitle="Error" error="Please select provider name from dropdown. If your name is not in the list, see instructions to register with CHIA." promptTitle="Select your provider name:" xr:uid="{00000000-0002-0000-0000-00000D000000}">
          <x14:formula1>
            <xm:f>'Provider List'!$B$4:$B$416</xm:f>
          </x14:formula1>
          <xm:sqref>C9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>
    <tabColor theme="5" tint="0.59999389629810485"/>
    <pageSetUpPr fitToPage="1"/>
  </sheetPr>
  <dimension ref="A1:K101"/>
  <sheetViews>
    <sheetView showGridLines="0" zoomScale="90" zoomScaleNormal="90" workbookViewId="0">
      <selection activeCell="E9" sqref="E9:F9"/>
    </sheetView>
  </sheetViews>
  <sheetFormatPr defaultColWidth="45.81640625" defaultRowHeight="14" x14ac:dyDescent="0.3"/>
  <cols>
    <col min="1" max="1" width="5.7265625" style="2" customWidth="1"/>
    <col min="2" max="2" width="54.7265625" style="2" customWidth="1"/>
    <col min="3" max="3" width="63.81640625" style="2" customWidth="1"/>
    <col min="4" max="4" width="2.7265625" style="2" customWidth="1"/>
    <col min="5" max="5" width="70.54296875" style="2" customWidth="1"/>
    <col min="6" max="6" width="33.7265625" style="2" customWidth="1"/>
    <col min="7" max="7" width="5.7265625" style="2" customWidth="1"/>
    <col min="8" max="16384" width="45.81640625" style="2"/>
  </cols>
  <sheetData>
    <row r="1" spans="1:11" ht="80.150000000000006" customHeight="1" x14ac:dyDescent="1">
      <c r="B1" s="394" t="s">
        <v>0</v>
      </c>
      <c r="C1" s="395"/>
      <c r="D1" s="395"/>
      <c r="E1" s="395"/>
      <c r="F1" s="395"/>
      <c r="G1" s="56"/>
      <c r="H1" s="56"/>
      <c r="I1" s="56"/>
      <c r="J1" s="56"/>
      <c r="K1" s="56"/>
    </row>
    <row r="2" spans="1:11" ht="20.149999999999999" customHeight="1" x14ac:dyDescent="0.3">
      <c r="B2" s="396" t="s">
        <v>46</v>
      </c>
      <c r="C2" s="397"/>
      <c r="D2" s="397"/>
      <c r="E2" s="397"/>
      <c r="F2" s="397"/>
      <c r="G2" s="57"/>
      <c r="H2" s="57"/>
      <c r="I2" s="57"/>
      <c r="J2" s="57"/>
      <c r="K2" s="57"/>
    </row>
    <row r="3" spans="1:11" ht="14.15" customHeight="1" x14ac:dyDescent="0.35">
      <c r="B3" s="406"/>
      <c r="C3" s="407"/>
      <c r="D3" s="407"/>
      <c r="E3" s="407"/>
      <c r="F3" s="64" t="s">
        <v>2</v>
      </c>
    </row>
    <row r="4" spans="1:11" s="26" customFormat="1" ht="15" customHeight="1" x14ac:dyDescent="0.3">
      <c r="A4" s="2"/>
      <c r="B4" s="398">
        <f>'Tab 1 - Agency Information'!C9</f>
        <v>0</v>
      </c>
      <c r="C4" s="399"/>
      <c r="D4" s="399"/>
      <c r="E4" s="399"/>
      <c r="F4" s="399"/>
      <c r="G4" s="58"/>
      <c r="H4" s="58"/>
      <c r="I4" s="2"/>
    </row>
    <row r="5" spans="1:11" ht="14.25" customHeight="1" x14ac:dyDescent="0.3"/>
    <row r="6" spans="1:11" ht="14.25" customHeight="1" x14ac:dyDescent="0.3"/>
    <row r="7" spans="1:11" ht="18" x14ac:dyDescent="0.3">
      <c r="B7" s="141" t="s">
        <v>47</v>
      </c>
    </row>
    <row r="8" spans="1:11" ht="15.5" x14ac:dyDescent="0.3">
      <c r="B8" s="20"/>
    </row>
    <row r="9" spans="1:11" ht="15.5" x14ac:dyDescent="0.35">
      <c r="B9" s="24" t="s">
        <v>18</v>
      </c>
      <c r="C9" s="210"/>
      <c r="D9" s="149"/>
      <c r="E9" s="411"/>
      <c r="F9" s="407"/>
    </row>
    <row r="10" spans="1:11" ht="15" customHeight="1" x14ac:dyDescent="0.3">
      <c r="B10" s="24" t="s">
        <v>48</v>
      </c>
      <c r="C10" s="210"/>
      <c r="D10" s="65"/>
      <c r="E10" s="412"/>
      <c r="F10" s="412"/>
    </row>
    <row r="11" spans="1:11" ht="15" customHeight="1" x14ac:dyDescent="0.3">
      <c r="B11" s="24" t="s">
        <v>49</v>
      </c>
      <c r="C11" s="210"/>
      <c r="E11" s="177"/>
      <c r="F11" s="176"/>
    </row>
    <row r="12" spans="1:11" ht="15.5" x14ac:dyDescent="0.35">
      <c r="B12" s="139"/>
      <c r="C12" s="138"/>
      <c r="E12" s="136"/>
      <c r="F12" s="25"/>
    </row>
    <row r="13" spans="1:11" x14ac:dyDescent="0.3">
      <c r="B13" s="413" t="s">
        <v>50</v>
      </c>
      <c r="C13" s="413"/>
      <c r="E13" s="137"/>
      <c r="F13" s="25"/>
    </row>
    <row r="14" spans="1:11" x14ac:dyDescent="0.3">
      <c r="B14" s="178"/>
      <c r="C14" s="178"/>
      <c r="E14" s="137"/>
      <c r="F14" s="25"/>
    </row>
    <row r="15" spans="1:11" x14ac:dyDescent="0.3">
      <c r="B15" s="24" t="s">
        <v>51</v>
      </c>
      <c r="C15" s="66"/>
      <c r="E15" s="25"/>
      <c r="F15" s="25"/>
    </row>
    <row r="16" spans="1:11" ht="14.5" x14ac:dyDescent="0.35">
      <c r="B16" s="24" t="s">
        <v>52</v>
      </c>
      <c r="C16" s="152"/>
      <c r="E16" s="406"/>
      <c r="F16" s="407"/>
    </row>
    <row r="17" spans="2:6" ht="15" customHeight="1" x14ac:dyDescent="0.3">
      <c r="B17" s="24" t="s">
        <v>53</v>
      </c>
      <c r="C17" s="152"/>
      <c r="E17" s="182"/>
      <c r="F17" s="182"/>
    </row>
    <row r="18" spans="2:6" ht="14.25" customHeight="1" x14ac:dyDescent="0.3">
      <c r="B18" s="24" t="s">
        <v>54</v>
      </c>
      <c r="C18" s="152"/>
      <c r="E18" s="182"/>
      <c r="F18" s="182"/>
    </row>
    <row r="19" spans="2:6" x14ac:dyDescent="0.3">
      <c r="B19" s="24" t="s">
        <v>55</v>
      </c>
      <c r="C19" s="152"/>
    </row>
    <row r="20" spans="2:6" x14ac:dyDescent="0.3">
      <c r="B20" s="24" t="s">
        <v>56</v>
      </c>
      <c r="C20" s="152"/>
    </row>
    <row r="21" spans="2:6" x14ac:dyDescent="0.3">
      <c r="B21" s="124" t="s">
        <v>57</v>
      </c>
      <c r="C21" s="152"/>
    </row>
    <row r="22" spans="2:6" x14ac:dyDescent="0.3">
      <c r="B22" s="24" t="s">
        <v>58</v>
      </c>
      <c r="C22" s="152"/>
    </row>
    <row r="23" spans="2:6" x14ac:dyDescent="0.3">
      <c r="B23" s="2" t="s">
        <v>59</v>
      </c>
      <c r="C23" s="152"/>
    </row>
    <row r="24" spans="2:6" x14ac:dyDescent="0.3">
      <c r="B24" s="2" t="s">
        <v>60</v>
      </c>
      <c r="C24" s="152"/>
    </row>
    <row r="25" spans="2:6" x14ac:dyDescent="0.3">
      <c r="B25" s="2" t="s">
        <v>61</v>
      </c>
      <c r="C25" s="152"/>
    </row>
    <row r="26" spans="2:6" x14ac:dyDescent="0.3">
      <c r="B26" s="4" t="s">
        <v>62</v>
      </c>
      <c r="C26" s="152"/>
    </row>
    <row r="27" spans="2:6" x14ac:dyDescent="0.3">
      <c r="B27" s="4"/>
    </row>
    <row r="28" spans="2:6" ht="18" x14ac:dyDescent="0.3">
      <c r="B28" s="142" t="s">
        <v>63</v>
      </c>
    </row>
    <row r="29" spans="2:6" x14ac:dyDescent="0.3">
      <c r="B29" s="4" t="s">
        <v>64</v>
      </c>
      <c r="C29" s="210"/>
      <c r="E29" s="149"/>
    </row>
    <row r="30" spans="2:6" x14ac:dyDescent="0.3">
      <c r="B30" s="4" t="s">
        <v>65</v>
      </c>
      <c r="C30" s="152"/>
    </row>
    <row r="31" spans="2:6" x14ac:dyDescent="0.3">
      <c r="B31" s="4" t="s">
        <v>66</v>
      </c>
      <c r="C31" s="181"/>
    </row>
    <row r="33" spans="2:5" ht="18" x14ac:dyDescent="0.4">
      <c r="B33" s="143" t="s">
        <v>67</v>
      </c>
    </row>
    <row r="34" spans="2:5" ht="18" x14ac:dyDescent="0.4">
      <c r="B34" s="150" t="s">
        <v>68</v>
      </c>
      <c r="E34" s="149"/>
    </row>
    <row r="35" spans="2:5" x14ac:dyDescent="0.3">
      <c r="B35" s="124" t="s">
        <v>69</v>
      </c>
      <c r="C35" s="152"/>
      <c r="E35" s="149"/>
    </row>
    <row r="36" spans="2:5" x14ac:dyDescent="0.3">
      <c r="B36" s="124" t="s">
        <v>70</v>
      </c>
      <c r="C36" s="152"/>
    </row>
    <row r="37" spans="2:5" ht="18" x14ac:dyDescent="0.4">
      <c r="B37" s="150" t="s">
        <v>71</v>
      </c>
      <c r="C37" s="124"/>
    </row>
    <row r="38" spans="2:5" x14ac:dyDescent="0.3">
      <c r="B38" s="124" t="s">
        <v>69</v>
      </c>
      <c r="C38" s="152"/>
    </row>
    <row r="39" spans="2:5" x14ac:dyDescent="0.3">
      <c r="B39" s="124" t="s">
        <v>70</v>
      </c>
      <c r="C39" s="152"/>
    </row>
    <row r="40" spans="2:5" ht="18" x14ac:dyDescent="0.4">
      <c r="B40" s="151" t="s">
        <v>37</v>
      </c>
      <c r="C40" s="124"/>
    </row>
    <row r="41" spans="2:5" x14ac:dyDescent="0.3">
      <c r="B41" s="2" t="s">
        <v>69</v>
      </c>
      <c r="C41" s="152"/>
    </row>
    <row r="42" spans="2:5" x14ac:dyDescent="0.3">
      <c r="B42" s="2" t="s">
        <v>70</v>
      </c>
      <c r="C42" s="152"/>
    </row>
    <row r="43" spans="2:5" ht="18" x14ac:dyDescent="0.4">
      <c r="B43" s="151" t="s">
        <v>72</v>
      </c>
      <c r="C43" s="124"/>
    </row>
    <row r="44" spans="2:5" x14ac:dyDescent="0.3">
      <c r="B44" s="2" t="s">
        <v>69</v>
      </c>
      <c r="C44" s="152"/>
    </row>
    <row r="45" spans="2:5" x14ac:dyDescent="0.3">
      <c r="B45" s="2" t="s">
        <v>70</v>
      </c>
      <c r="C45" s="152"/>
      <c r="E45" s="2" t="s">
        <v>73</v>
      </c>
    </row>
    <row r="46" spans="2:5" ht="18" x14ac:dyDescent="0.4">
      <c r="B46" s="151" t="s">
        <v>74</v>
      </c>
      <c r="C46" s="124"/>
    </row>
    <row r="47" spans="2:5" x14ac:dyDescent="0.3">
      <c r="B47" s="2" t="s">
        <v>69</v>
      </c>
      <c r="C47" s="152"/>
    </row>
    <row r="48" spans="2:5" x14ac:dyDescent="0.3">
      <c r="B48" s="2" t="s">
        <v>70</v>
      </c>
      <c r="C48" s="152"/>
      <c r="E48" s="2" t="s">
        <v>73</v>
      </c>
    </row>
    <row r="50" spans="2:5" ht="18" x14ac:dyDescent="0.3">
      <c r="B50" s="153" t="s">
        <v>75</v>
      </c>
    </row>
    <row r="51" spans="2:5" ht="13.5" customHeight="1" x14ac:dyDescent="0.3">
      <c r="B51" s="153"/>
    </row>
    <row r="52" spans="2:5" x14ac:dyDescent="0.3">
      <c r="B52" s="2" t="s">
        <v>76</v>
      </c>
      <c r="C52" s="152"/>
      <c r="E52" s="149"/>
    </row>
    <row r="53" spans="2:5" x14ac:dyDescent="0.3">
      <c r="B53" s="2" t="s">
        <v>77</v>
      </c>
      <c r="C53" s="152"/>
    </row>
    <row r="54" spans="2:5" x14ac:dyDescent="0.3">
      <c r="B54" s="2" t="s">
        <v>78</v>
      </c>
      <c r="C54" s="152"/>
    </row>
    <row r="55" spans="2:5" x14ac:dyDescent="0.3">
      <c r="B55" s="2" t="s">
        <v>79</v>
      </c>
      <c r="C55" s="152"/>
    </row>
    <row r="56" spans="2:5" x14ac:dyDescent="0.3">
      <c r="B56" s="2" t="s">
        <v>80</v>
      </c>
      <c r="C56" s="152"/>
    </row>
    <row r="57" spans="2:5" x14ac:dyDescent="0.3">
      <c r="C57" s="179"/>
    </row>
    <row r="59" spans="2:5" hidden="1" x14ac:dyDescent="0.3"/>
    <row r="60" spans="2:5" hidden="1" x14ac:dyDescent="0.3">
      <c r="B60" s="2" t="s">
        <v>43</v>
      </c>
    </row>
    <row r="61" spans="2:5" hidden="1" x14ac:dyDescent="0.3">
      <c r="B61" s="2" t="s">
        <v>44</v>
      </c>
    </row>
    <row r="62" spans="2:5" hidden="1" x14ac:dyDescent="0.3"/>
    <row r="63" spans="2:5" hidden="1" x14ac:dyDescent="0.3">
      <c r="C63" s="179"/>
    </row>
    <row r="64" spans="2:5" hidden="1" x14ac:dyDescent="0.3"/>
    <row r="65" spans="2:3" hidden="1" x14ac:dyDescent="0.3"/>
    <row r="66" spans="2:3" ht="15.5" hidden="1" x14ac:dyDescent="0.35">
      <c r="B66" s="123"/>
    </row>
    <row r="67" spans="2:3" hidden="1" x14ac:dyDescent="0.3"/>
    <row r="68" spans="2:3" hidden="1" x14ac:dyDescent="0.3">
      <c r="B68" s="2" t="s">
        <v>81</v>
      </c>
    </row>
    <row r="69" spans="2:3" hidden="1" x14ac:dyDescent="0.3">
      <c r="B69" s="2" t="s">
        <v>82</v>
      </c>
    </row>
    <row r="70" spans="2:3" hidden="1" x14ac:dyDescent="0.3">
      <c r="B70" s="2" t="s">
        <v>83</v>
      </c>
    </row>
    <row r="71" spans="2:3" hidden="1" x14ac:dyDescent="0.3">
      <c r="C71" s="179"/>
    </row>
    <row r="72" spans="2:3" hidden="1" x14ac:dyDescent="0.3"/>
    <row r="73" spans="2:3" hidden="1" x14ac:dyDescent="0.3"/>
    <row r="74" spans="2:3" hidden="1" x14ac:dyDescent="0.3"/>
    <row r="75" spans="2:3" hidden="1" x14ac:dyDescent="0.3"/>
    <row r="76" spans="2:3" hidden="1" x14ac:dyDescent="0.3"/>
    <row r="77" spans="2:3" hidden="1" x14ac:dyDescent="0.3">
      <c r="B77" s="2" t="s">
        <v>84</v>
      </c>
      <c r="C77" s="179"/>
    </row>
    <row r="78" spans="2:3" hidden="1" x14ac:dyDescent="0.3">
      <c r="B78" s="2" t="s">
        <v>85</v>
      </c>
    </row>
    <row r="79" spans="2:3" ht="14.25" hidden="1" customHeight="1" x14ac:dyDescent="0.3"/>
    <row r="80" spans="2:3" ht="15.75" hidden="1" customHeight="1" x14ac:dyDescent="0.3"/>
    <row r="81" spans="2:3" hidden="1" x14ac:dyDescent="0.3">
      <c r="B81" s="2" t="s">
        <v>86</v>
      </c>
    </row>
    <row r="82" spans="2:3" hidden="1" x14ac:dyDescent="0.3">
      <c r="B82" s="2" t="s">
        <v>87</v>
      </c>
    </row>
    <row r="83" spans="2:3" hidden="1" x14ac:dyDescent="0.3">
      <c r="B83" s="2" t="s">
        <v>88</v>
      </c>
      <c r="C83" s="179"/>
    </row>
    <row r="84" spans="2:3" hidden="1" x14ac:dyDescent="0.3"/>
    <row r="85" spans="2:3" hidden="1" x14ac:dyDescent="0.3"/>
    <row r="87" spans="2:3" hidden="1" x14ac:dyDescent="0.3"/>
    <row r="88" spans="2:3" hidden="1" x14ac:dyDescent="0.3">
      <c r="B88" s="2" t="s">
        <v>89</v>
      </c>
    </row>
    <row r="89" spans="2:3" hidden="1" x14ac:dyDescent="0.3">
      <c r="B89" s="2" t="s">
        <v>90</v>
      </c>
      <c r="C89" s="179"/>
    </row>
    <row r="90" spans="2:3" hidden="1" x14ac:dyDescent="0.3">
      <c r="B90" s="2" t="s">
        <v>91</v>
      </c>
    </row>
    <row r="91" spans="2:3" hidden="1" x14ac:dyDescent="0.3">
      <c r="B91" s="2" t="s">
        <v>92</v>
      </c>
    </row>
    <row r="92" spans="2:3" hidden="1" x14ac:dyDescent="0.3">
      <c r="B92" s="2" t="s">
        <v>93</v>
      </c>
    </row>
    <row r="95" spans="2:3" x14ac:dyDescent="0.3">
      <c r="C95" s="179"/>
    </row>
    <row r="101" spans="3:3" x14ac:dyDescent="0.3">
      <c r="C101" s="179"/>
    </row>
  </sheetData>
  <sheetProtection algorithmName="SHA-512" hashValue="SaMqJuazEAIV45cIFkCEx1f+qt+CeIIshXqpyw2bpDYPJCy0DQ4D7zVMDyfmVemAkDJjpV2b66YnIjvrH6/vAw==" saltValue="/LM5v3ykYjLfst4+rerw/Q==" spinCount="100000" sheet="1" objects="1" scenarios="1"/>
  <mergeCells count="8">
    <mergeCell ref="E16:F16"/>
    <mergeCell ref="B1:F1"/>
    <mergeCell ref="B2:F2"/>
    <mergeCell ref="B3:E3"/>
    <mergeCell ref="B4:F4"/>
    <mergeCell ref="E9:F9"/>
    <mergeCell ref="E10:F10"/>
    <mergeCell ref="B13:C13"/>
  </mergeCells>
  <conditionalFormatting sqref="B12">
    <cfRule type="expression" dxfId="19" priority="1">
      <formula>cfProviderSelected</formula>
    </cfRule>
  </conditionalFormatting>
  <dataValidations disablePrompts="1" xWindow="802" yWindow="671" count="16">
    <dataValidation type="textLength" operator="greaterThan" allowBlank="1" showInputMessage="1" showErrorMessage="1" errorTitle="Error" error="You must enter your contact information" sqref="C26:C28" xr:uid="{00000000-0002-0000-0100-000000000000}">
      <formula1>1</formula1>
    </dataValidation>
    <dataValidation type="list" operator="equal" allowBlank="1" showInputMessage="1" showErrorMessage="1" errorTitle="Error" error="Please select from the dropdrown." sqref="C15" xr:uid="{00000000-0002-0000-0100-000001000000}">
      <formula1>$B$59:$B$61</formula1>
    </dataValidation>
    <dataValidation type="list" allowBlank="1" showInputMessage="1" showErrorMessage="1" errorTitle="Error" error="Please select from the dropdrown." sqref="C16" xr:uid="{00000000-0002-0000-0100-000002000000}">
      <formula1>$B$59:$B$61</formula1>
    </dataValidation>
    <dataValidation type="list" allowBlank="1" showInputMessage="1" showErrorMessage="1" errorTitle="Error" error="Please select from the dropdown." sqref="C25 C18 C22" xr:uid="{00000000-0002-0000-0100-000003000000}">
      <formula1>$B$59:$B$61</formula1>
    </dataValidation>
    <dataValidation type="list" operator="equal" allowBlank="1" showInputMessage="1" showErrorMessage="1" errorTitle="Error" error="Please select from the dropdown." sqref="C19:C20" xr:uid="{00000000-0002-0000-0100-000004000000}">
      <formula1>$B$59:$B$61</formula1>
    </dataValidation>
    <dataValidation type="decimal" operator="greaterThan" allowBlank="1" showInputMessage="1" showErrorMessage="1" errorTitle="Error" error="Enter number of hours." sqref="C31" xr:uid="{00000000-0002-0000-0100-000005000000}">
      <formula1>1</formula1>
    </dataValidation>
    <dataValidation type="list" allowBlank="1" showInputMessage="1" showErrorMessage="1" sqref="C23:C24" xr:uid="{00000000-0002-0000-0100-000006000000}">
      <formula1>$B$59:$B$61</formula1>
    </dataValidation>
    <dataValidation type="decimal" allowBlank="1" showInputMessage="1" showErrorMessage="1" errorTitle="Error" error="Please enter number of days per week." sqref="C35 C38 C41" xr:uid="{00000000-0002-0000-0100-000007000000}">
      <formula1>0</formula1>
      <formula2>7</formula2>
    </dataValidation>
    <dataValidation type="decimal" allowBlank="1" showErrorMessage="1" errorTitle="Error" error="Please enter number of hours." promptTitle="Attention" prompt="If you enter an additional site, you must enter the site's mailing address, city, state, and zip code. " sqref="C36 C39 C42:C43" xr:uid="{00000000-0002-0000-0100-000008000000}">
      <formula1>0</formula1>
      <formula2>24</formula2>
    </dataValidation>
    <dataValidation type="whole" allowBlank="1" showInputMessage="1" showErrorMessage="1" errorTitle="Error" error="Please enter average number of vehicles." sqref="C52:C56" xr:uid="{00000000-0002-0000-0100-000009000000}">
      <formula1>0</formula1>
      <formula2>1000</formula2>
    </dataValidation>
    <dataValidation type="list" showInputMessage="1" showErrorMessage="1" errorTitle="Error" error="Provider Type must be selected from dropdown." sqref="C9" xr:uid="{00000000-0002-0000-0100-00000A000000}">
      <formula1>$B$67:$B$70</formula1>
    </dataValidation>
    <dataValidation type="list" showInputMessage="1" showErrorMessage="1" errorTitle="Error" error="Profit Type must be selected from dropdown." sqref="C10" xr:uid="{00000000-0002-0000-0100-00000B000000}">
      <formula1>$B$76:$B$78</formula1>
    </dataValidation>
    <dataValidation type="list" showInputMessage="1" showErrorMessage="1" errorTitle="Error" error="Please select from dropdown if your Provider Type is Hospital Based. " prompt="Please only select if your Provider Type is &quot;Hospital Based&quot;." sqref="C11" xr:uid="{00000000-0002-0000-0100-00000C000000}">
      <formula1>$B$80:$B$83</formula1>
    </dataValidation>
    <dataValidation type="list" operator="greaterThan" showInputMessage="1" showErrorMessage="1" errorTitle="Error" error="Staffing Type must be selected from dropdown." sqref="C29" xr:uid="{00000000-0002-0000-0100-00000D000000}">
      <formula1>$B$87:$B$92</formula1>
    </dataValidation>
    <dataValidation type="decimal" allowBlank="1" showErrorMessage="1" errorTitle="Error" error="Please enter number of days." promptTitle="Attention" prompt="If you enter an additional site, you must enter the site's mailing address, city, state, and zip code. " sqref="C44 C47" xr:uid="{00000000-0002-0000-0100-00000E000000}">
      <formula1>0</formula1>
      <formula2>7</formula2>
    </dataValidation>
    <dataValidation type="decimal" allowBlank="1" showInputMessage="1" showErrorMessage="1" errorTitle="Error" error="Please enter number of hours." sqref="C45 C48" xr:uid="{00000000-0002-0000-0100-00000F000000}">
      <formula1>0</formula1>
      <formula2>24</formula2>
    </dataValidation>
  </dataValidations>
  <pageMargins left="0.25" right="0.25" top="0.75" bottom="0.75" header="0.3" footer="0.3"/>
  <pageSetup scale="46" orientation="landscape" r:id="rId1"/>
  <rowBreaks count="1" manualBreakCount="1">
    <brk id="78" min="1" max="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5" tint="0.59999389629810485"/>
    <pageSetUpPr fitToPage="1"/>
  </sheetPr>
  <dimension ref="A1:J39"/>
  <sheetViews>
    <sheetView showGridLines="0" topLeftCell="A6" zoomScale="90" zoomScaleNormal="90" workbookViewId="0">
      <selection activeCell="E11" sqref="E11"/>
    </sheetView>
  </sheetViews>
  <sheetFormatPr defaultColWidth="9.1796875" defaultRowHeight="14" x14ac:dyDescent="0.3"/>
  <cols>
    <col min="1" max="1" width="5.7265625" style="13" customWidth="1"/>
    <col min="2" max="2" width="3.7265625" style="15" customWidth="1"/>
    <col min="3" max="3" width="126.7265625" style="13" customWidth="1"/>
    <col min="4" max="4" width="26.7265625" style="16" customWidth="1"/>
    <col min="5" max="5" width="26.7265625" style="13" customWidth="1"/>
    <col min="6" max="7" width="9.7265625" style="13" customWidth="1"/>
    <col min="8" max="8" width="5.7265625" style="13" customWidth="1"/>
    <col min="9" max="9" width="77.1796875" style="13" customWidth="1"/>
    <col min="10" max="16384" width="9.1796875" style="13"/>
  </cols>
  <sheetData>
    <row r="1" spans="1:10" s="2" customFormat="1" ht="56.15" customHeight="1" x14ac:dyDescent="1">
      <c r="B1" s="394" t="s">
        <v>0</v>
      </c>
      <c r="C1" s="395"/>
      <c r="D1" s="395"/>
      <c r="E1" s="395"/>
      <c r="F1" s="395"/>
      <c r="G1" s="395"/>
      <c r="H1" s="56"/>
      <c r="I1" s="56"/>
      <c r="J1" s="56"/>
    </row>
    <row r="2" spans="1:10" s="2" customFormat="1" ht="20.149999999999999" customHeight="1" x14ac:dyDescent="0.3">
      <c r="B2" s="396" t="s">
        <v>94</v>
      </c>
      <c r="C2" s="397"/>
      <c r="D2" s="397"/>
      <c r="E2" s="397"/>
      <c r="F2" s="397"/>
      <c r="G2" s="397"/>
      <c r="H2" s="57"/>
      <c r="I2" s="57"/>
      <c r="J2" s="57"/>
    </row>
    <row r="3" spans="1:10" s="2" customFormat="1" ht="14.15" customHeight="1" x14ac:dyDescent="0.35">
      <c r="B3" s="406"/>
      <c r="C3" s="407"/>
      <c r="D3" s="407"/>
      <c r="E3" s="407"/>
      <c r="F3" s="407"/>
      <c r="G3" s="64" t="s">
        <v>2</v>
      </c>
    </row>
    <row r="4" spans="1:10" s="26" customFormat="1" ht="22" customHeight="1" x14ac:dyDescent="0.3">
      <c r="A4" s="2"/>
      <c r="B4" s="398">
        <f>'Tab 1 - Agency Information'!C9</f>
        <v>0</v>
      </c>
      <c r="C4" s="399"/>
      <c r="D4" s="399"/>
      <c r="E4" s="399"/>
      <c r="F4" s="399"/>
      <c r="G4" s="399"/>
      <c r="H4" s="2"/>
    </row>
    <row r="5" spans="1:10" s="2" customFormat="1" ht="14.15" hidden="1" customHeight="1" x14ac:dyDescent="0.3">
      <c r="C5" s="149"/>
    </row>
    <row r="6" spans="1:10" x14ac:dyDescent="0.3">
      <c r="B6" s="1"/>
      <c r="C6" s="122"/>
    </row>
    <row r="7" spans="1:10" ht="18" x14ac:dyDescent="0.3">
      <c r="B7" s="1" t="s">
        <v>95</v>
      </c>
      <c r="C7" s="144" t="s">
        <v>96</v>
      </c>
      <c r="D7" s="17"/>
    </row>
    <row r="8" spans="1:10" x14ac:dyDescent="0.3">
      <c r="B8" s="15">
        <v>1</v>
      </c>
      <c r="C8" s="14" t="s">
        <v>97</v>
      </c>
      <c r="D8" s="40"/>
      <c r="E8" s="37"/>
    </row>
    <row r="9" spans="1:10" x14ac:dyDescent="0.3">
      <c r="B9" s="15">
        <v>2</v>
      </c>
      <c r="C9" s="14" t="s">
        <v>98</v>
      </c>
      <c r="D9" s="40"/>
      <c r="I9" s="38"/>
    </row>
    <row r="10" spans="1:10" x14ac:dyDescent="0.3">
      <c r="B10" s="15">
        <v>3</v>
      </c>
      <c r="C10" s="14" t="s">
        <v>99</v>
      </c>
      <c r="D10" s="40"/>
      <c r="I10" s="38"/>
    </row>
    <row r="11" spans="1:10" x14ac:dyDescent="0.3">
      <c r="B11" s="15">
        <v>4</v>
      </c>
      <c r="C11" s="14" t="s">
        <v>100</v>
      </c>
      <c r="D11" s="40"/>
      <c r="E11" s="37"/>
    </row>
    <row r="12" spans="1:10" x14ac:dyDescent="0.3">
      <c r="B12" s="15">
        <v>5</v>
      </c>
      <c r="C12" s="14" t="s">
        <v>101</v>
      </c>
      <c r="D12" s="323">
        <f>SUM(D8:D11)</f>
        <v>0</v>
      </c>
      <c r="E12" s="148"/>
    </row>
    <row r="13" spans="1:10" x14ac:dyDescent="0.3">
      <c r="D13" s="41"/>
    </row>
    <row r="14" spans="1:10" ht="18" x14ac:dyDescent="0.3">
      <c r="C14" s="144" t="s">
        <v>102</v>
      </c>
      <c r="D14" s="42"/>
    </row>
    <row r="15" spans="1:10" x14ac:dyDescent="0.3">
      <c r="B15" s="15">
        <v>6</v>
      </c>
      <c r="C15" s="14" t="s">
        <v>103</v>
      </c>
      <c r="D15" s="40"/>
      <c r="E15" s="37"/>
    </row>
    <row r="16" spans="1:10" x14ac:dyDescent="0.3">
      <c r="B16" s="15">
        <v>7</v>
      </c>
      <c r="C16" s="14" t="s">
        <v>104</v>
      </c>
      <c r="D16" s="40"/>
    </row>
    <row r="17" spans="2:6" x14ac:dyDescent="0.3">
      <c r="B17" s="15">
        <v>8</v>
      </c>
      <c r="C17" s="14" t="s">
        <v>105</v>
      </c>
      <c r="D17" s="40"/>
      <c r="E17" s="37"/>
    </row>
    <row r="18" spans="2:6" x14ac:dyDescent="0.3">
      <c r="B18" s="15">
        <v>9</v>
      </c>
      <c r="C18" s="14" t="s">
        <v>106</v>
      </c>
      <c r="D18" s="324">
        <f>SUM(D15:D17)</f>
        <v>0</v>
      </c>
      <c r="E18" s="148"/>
    </row>
    <row r="19" spans="2:6" x14ac:dyDescent="0.3">
      <c r="C19" s="14"/>
      <c r="D19" s="183"/>
    </row>
    <row r="20" spans="2:6" ht="18" x14ac:dyDescent="0.3">
      <c r="C20" s="144" t="s">
        <v>107</v>
      </c>
      <c r="D20" s="13"/>
      <c r="F20" s="183"/>
    </row>
    <row r="21" spans="2:6" x14ac:dyDescent="0.3">
      <c r="B21" s="15">
        <v>10</v>
      </c>
      <c r="C21" s="14" t="s">
        <v>108</v>
      </c>
      <c r="D21" s="40"/>
    </row>
    <row r="22" spans="2:6" x14ac:dyDescent="0.3">
      <c r="B22" s="15">
        <v>11</v>
      </c>
      <c r="C22" s="14" t="s">
        <v>109</v>
      </c>
      <c r="D22" s="40"/>
    </row>
    <row r="23" spans="2:6" x14ac:dyDescent="0.3">
      <c r="B23" s="15">
        <v>12</v>
      </c>
      <c r="C23" s="14" t="s">
        <v>110</v>
      </c>
      <c r="D23" s="40"/>
    </row>
    <row r="24" spans="2:6" x14ac:dyDescent="0.3">
      <c r="B24" s="15">
        <v>13</v>
      </c>
      <c r="C24" s="14" t="s">
        <v>111</v>
      </c>
      <c r="D24" s="40"/>
    </row>
    <row r="25" spans="2:6" x14ac:dyDescent="0.3">
      <c r="B25" s="15">
        <v>14</v>
      </c>
      <c r="C25" s="13" t="s">
        <v>112</v>
      </c>
      <c r="D25" s="40"/>
    </row>
    <row r="26" spans="2:6" x14ac:dyDescent="0.3">
      <c r="B26" s="15">
        <v>15</v>
      </c>
      <c r="C26" s="14" t="s">
        <v>113</v>
      </c>
      <c r="D26" s="40"/>
    </row>
    <row r="27" spans="2:6" x14ac:dyDescent="0.3">
      <c r="B27" s="15">
        <v>16</v>
      </c>
      <c r="C27" s="13" t="s">
        <v>114</v>
      </c>
      <c r="D27" s="40"/>
    </row>
    <row r="28" spans="2:6" x14ac:dyDescent="0.3">
      <c r="B28" s="15">
        <v>17</v>
      </c>
      <c r="C28" s="13" t="s">
        <v>115</v>
      </c>
      <c r="D28" s="40"/>
    </row>
    <row r="29" spans="2:6" x14ac:dyDescent="0.3">
      <c r="B29" s="15">
        <v>18</v>
      </c>
      <c r="C29" s="36" t="s">
        <v>116</v>
      </c>
      <c r="D29" s="40"/>
    </row>
    <row r="30" spans="2:6" x14ac:dyDescent="0.3">
      <c r="B30" s="15">
        <v>19</v>
      </c>
      <c r="C30" s="36" t="s">
        <v>117</v>
      </c>
      <c r="D30" s="140"/>
    </row>
    <row r="31" spans="2:6" x14ac:dyDescent="0.3">
      <c r="B31" s="15">
        <v>20</v>
      </c>
      <c r="C31" s="36" t="s">
        <v>118</v>
      </c>
      <c r="D31" s="140"/>
    </row>
    <row r="32" spans="2:6" x14ac:dyDescent="0.3">
      <c r="B32" s="15">
        <v>21</v>
      </c>
      <c r="C32" s="124" t="s">
        <v>119</v>
      </c>
      <c r="D32" s="140"/>
    </row>
    <row r="33" spans="2:6" x14ac:dyDescent="0.3">
      <c r="B33" s="15">
        <v>22</v>
      </c>
      <c r="C33" s="124" t="s">
        <v>120</v>
      </c>
      <c r="D33" s="414"/>
      <c r="E33" s="415"/>
      <c r="F33" s="298"/>
    </row>
    <row r="34" spans="2:6" x14ac:dyDescent="0.3">
      <c r="B34" s="15">
        <v>23</v>
      </c>
      <c r="C34" s="134" t="s">
        <v>121</v>
      </c>
      <c r="D34" s="324">
        <f>SUM(D21:D32)</f>
        <v>0</v>
      </c>
      <c r="E34" s="148"/>
    </row>
    <row r="35" spans="2:6" x14ac:dyDescent="0.3">
      <c r="C35" s="145"/>
      <c r="D35" s="131"/>
    </row>
    <row r="36" spans="2:6" x14ac:dyDescent="0.3">
      <c r="C36" s="145"/>
      <c r="D36" s="131"/>
    </row>
    <row r="37" spans="2:6" x14ac:dyDescent="0.3">
      <c r="C37" s="27"/>
      <c r="D37" s="55"/>
      <c r="E37" s="55"/>
    </row>
    <row r="38" spans="2:6" x14ac:dyDescent="0.3">
      <c r="B38" s="1"/>
      <c r="C38" s="2"/>
      <c r="D38" s="2"/>
      <c r="E38" s="2"/>
      <c r="F38" s="2"/>
    </row>
    <row r="39" spans="2:6" x14ac:dyDescent="0.3">
      <c r="B39" s="1"/>
      <c r="C39" s="2"/>
      <c r="D39" s="2"/>
      <c r="E39" s="2"/>
    </row>
  </sheetData>
  <sheetProtection algorithmName="SHA-512" hashValue="xDMgtYIU6rR2VENpnVvDBlmREB+nyu66888Q1MACSWCmMLhxgmwtZ04P+b8u7X/veUr9/T55ytLpuVAZDBO69g==" saltValue="aFH+54LRETqIB8a7IVCQeA==" spinCount="100000" sheet="1" objects="1" scenarios="1"/>
  <mergeCells count="5">
    <mergeCell ref="B1:G1"/>
    <mergeCell ref="B2:G2"/>
    <mergeCell ref="B3:F3"/>
    <mergeCell ref="B4:G4"/>
    <mergeCell ref="D33:E33"/>
  </mergeCells>
  <dataValidations count="4">
    <dataValidation type="whole" showErrorMessage="1" errorTitle="Error" error="Schedule B should have data in ALL fields.  Zeros OK." sqref="F20 D12" xr:uid="{00000000-0002-0000-0200-000000000000}">
      <formula1>MinimumDollarInputValue</formula1>
      <formula2>MaximumDollarInputValue</formula2>
    </dataValidation>
    <dataValidation type="whole" showInputMessage="1" showErrorMessage="1" error="Schedule B should have data in ALL fields.  Zeros OK." sqref="D18:D19" xr:uid="{00000000-0002-0000-0200-000001000000}">
      <formula1>MinimumDollarInputValue</formula1>
      <formula2>MaximumDollarInputValue</formula2>
    </dataValidation>
    <dataValidation type="whole" showErrorMessage="1" errorTitle="Error" error="Please enter WHOLE numbers only." sqref="D22 D8:D11" xr:uid="{00000000-0002-0000-0200-000002000000}">
      <formula1>MinimumDollarInputValue</formula1>
      <formula2>MaximumDollarInputValue</formula2>
    </dataValidation>
    <dataValidation type="whole" showInputMessage="1" showErrorMessage="1" errorTitle="Error" error="Please enter WHOLE numbers only." sqref="D15:D17 D21 D23:D32" xr:uid="{00000000-0002-0000-0200-000003000000}">
      <formula1>MinimumDollarInputValue</formula1>
      <formula2>MaximumDollarInputValue</formula2>
    </dataValidation>
  </dataValidations>
  <printOptions horizontalCentered="1"/>
  <pageMargins left="0.25" right="0.25" top="0.75" bottom="0.75" header="0.3" footer="0.3"/>
  <pageSetup scale="6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theme="5" tint="0.59999389629810485"/>
    <pageSetUpPr fitToPage="1"/>
  </sheetPr>
  <dimension ref="A1:Y58"/>
  <sheetViews>
    <sheetView showGridLines="0" topLeftCell="B1" zoomScale="90" zoomScaleNormal="90" workbookViewId="0">
      <selection activeCell="E11" sqref="E11"/>
    </sheetView>
  </sheetViews>
  <sheetFormatPr defaultColWidth="9.1796875" defaultRowHeight="14" x14ac:dyDescent="0.3"/>
  <cols>
    <col min="1" max="1" width="5.7265625" style="2" customWidth="1"/>
    <col min="2" max="2" width="62.7265625" style="1" customWidth="1"/>
    <col min="3" max="25" width="23.81640625" style="1" customWidth="1"/>
    <col min="26" max="26" width="5.7265625" style="2" customWidth="1"/>
    <col min="27" max="16384" width="9.1796875" style="2"/>
  </cols>
  <sheetData>
    <row r="1" spans="1:25" ht="80.150000000000006" customHeight="1" x14ac:dyDescent="1">
      <c r="B1" s="394" t="s">
        <v>0</v>
      </c>
      <c r="C1" s="395"/>
      <c r="D1" s="395"/>
      <c r="E1" s="395"/>
      <c r="F1" s="395"/>
      <c r="G1" s="395"/>
      <c r="H1" s="395"/>
      <c r="I1" s="395"/>
      <c r="J1" s="2"/>
      <c r="K1" s="2"/>
      <c r="L1" s="2"/>
      <c r="M1" s="2"/>
      <c r="N1" s="2"/>
      <c r="O1" s="2"/>
      <c r="P1" s="2"/>
      <c r="Q1" s="310"/>
      <c r="R1"/>
      <c r="S1"/>
      <c r="T1"/>
      <c r="U1"/>
      <c r="V1"/>
      <c r="W1"/>
      <c r="X1"/>
      <c r="Y1" s="2"/>
    </row>
    <row r="2" spans="1:25" ht="20.149999999999999" customHeight="1" x14ac:dyDescent="0.3">
      <c r="B2" s="396" t="s">
        <v>122</v>
      </c>
      <c r="C2" s="397"/>
      <c r="D2" s="397"/>
      <c r="E2" s="397"/>
      <c r="F2" s="397"/>
      <c r="G2" s="397"/>
      <c r="H2" s="397"/>
      <c r="I2" s="397"/>
      <c r="J2" s="2"/>
      <c r="K2" s="2"/>
      <c r="L2" s="2"/>
      <c r="M2" s="2"/>
      <c r="N2" s="2"/>
      <c r="O2" s="2"/>
      <c r="P2" s="2"/>
      <c r="Q2" s="311"/>
      <c r="R2" s="312"/>
      <c r="S2" s="312"/>
      <c r="T2" s="312"/>
      <c r="U2" s="312"/>
      <c r="V2" s="312"/>
      <c r="W2" s="312"/>
      <c r="X2" s="312"/>
      <c r="Y2" s="2"/>
    </row>
    <row r="3" spans="1:25" ht="14.15" customHeight="1" x14ac:dyDescent="0.35">
      <c r="B3" s="406"/>
      <c r="C3" s="407"/>
      <c r="D3" s="407"/>
      <c r="E3" s="407"/>
      <c r="F3" s="407"/>
      <c r="G3" s="407"/>
      <c r="H3" s="407"/>
      <c r="I3" s="64" t="s">
        <v>2</v>
      </c>
      <c r="J3" s="2"/>
      <c r="K3" s="2"/>
      <c r="L3" s="2"/>
      <c r="M3" s="2"/>
      <c r="N3" s="2"/>
      <c r="O3" s="2"/>
      <c r="P3" s="2"/>
      <c r="Q3" s="2"/>
      <c r="R3"/>
      <c r="S3"/>
      <c r="T3"/>
      <c r="U3"/>
      <c r="V3"/>
      <c r="W3"/>
      <c r="X3" s="64" t="s">
        <v>2</v>
      </c>
      <c r="Y3" s="2"/>
    </row>
    <row r="4" spans="1:25" s="26" customFormat="1" ht="15" customHeight="1" x14ac:dyDescent="0.35">
      <c r="A4" s="2"/>
      <c r="B4" s="398">
        <f>'Tab 1 - Agency Information'!C9</f>
        <v>0</v>
      </c>
      <c r="C4" s="416"/>
      <c r="D4" s="416"/>
      <c r="E4" s="416"/>
      <c r="F4" s="416"/>
      <c r="G4" s="416"/>
      <c r="H4" s="416"/>
      <c r="I4" s="416"/>
      <c r="Q4" s="313"/>
      <c r="R4"/>
      <c r="S4"/>
      <c r="T4"/>
      <c r="U4"/>
      <c r="V4"/>
      <c r="W4"/>
      <c r="X4"/>
    </row>
    <row r="5" spans="1:25" ht="14.25" customHeight="1" x14ac:dyDescent="0.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s="3" customFormat="1" ht="15.5" x14ac:dyDescent="0.35">
      <c r="C6" s="11"/>
      <c r="D6" s="147"/>
      <c r="F6" s="11"/>
      <c r="G6" s="11"/>
      <c r="H6" s="11"/>
      <c r="I6" s="11"/>
    </row>
    <row r="7" spans="1:25" s="32" customFormat="1" ht="28" x14ac:dyDescent="0.35">
      <c r="A7" s="31"/>
      <c r="B7" s="30" t="s">
        <v>123</v>
      </c>
      <c r="C7" s="30" t="s">
        <v>124</v>
      </c>
      <c r="D7" s="30" t="s">
        <v>125</v>
      </c>
      <c r="E7" s="30" t="s">
        <v>126</v>
      </c>
      <c r="F7" s="30" t="s">
        <v>127</v>
      </c>
      <c r="G7" s="30" t="s">
        <v>128</v>
      </c>
      <c r="H7" s="30" t="s">
        <v>129</v>
      </c>
      <c r="I7" s="30" t="s">
        <v>130</v>
      </c>
      <c r="J7" s="30" t="s">
        <v>131</v>
      </c>
      <c r="K7" s="30" t="s">
        <v>132</v>
      </c>
      <c r="L7" s="30" t="s">
        <v>133</v>
      </c>
      <c r="M7" s="30" t="s">
        <v>134</v>
      </c>
      <c r="N7" s="30" t="s">
        <v>135</v>
      </c>
      <c r="O7" s="30" t="s">
        <v>136</v>
      </c>
      <c r="P7" s="30" t="s">
        <v>137</v>
      </c>
      <c r="Q7" s="30" t="s">
        <v>138</v>
      </c>
      <c r="R7" s="30" t="s">
        <v>139</v>
      </c>
      <c r="S7" s="31"/>
      <c r="T7" s="31"/>
      <c r="U7" s="31"/>
      <c r="V7" s="31"/>
      <c r="W7" s="31"/>
      <c r="X7" s="31"/>
      <c r="Y7" s="31"/>
    </row>
    <row r="8" spans="1:25" x14ac:dyDescent="0.3">
      <c r="A8" s="1" t="s">
        <v>95</v>
      </c>
      <c r="B8" s="9"/>
      <c r="C8" s="10">
        <v>1</v>
      </c>
      <c r="D8" s="10">
        <v>2</v>
      </c>
      <c r="E8" s="10">
        <v>3</v>
      </c>
      <c r="F8" s="28">
        <v>4</v>
      </c>
      <c r="G8" s="10">
        <v>5</v>
      </c>
      <c r="H8" s="12">
        <v>6</v>
      </c>
      <c r="I8" s="10">
        <v>7</v>
      </c>
      <c r="J8" s="10">
        <v>8</v>
      </c>
      <c r="K8" s="44">
        <v>9</v>
      </c>
      <c r="L8" s="28">
        <v>10</v>
      </c>
      <c r="M8" s="28">
        <v>11</v>
      </c>
      <c r="N8" s="28">
        <v>12</v>
      </c>
      <c r="O8" s="28">
        <v>13</v>
      </c>
      <c r="P8" s="28">
        <v>14</v>
      </c>
      <c r="Q8" s="28">
        <v>15</v>
      </c>
      <c r="R8" s="28">
        <v>16</v>
      </c>
      <c r="S8" s="174"/>
      <c r="T8" s="10"/>
      <c r="U8" s="10"/>
      <c r="V8" s="10"/>
      <c r="W8" s="10"/>
      <c r="X8" s="10"/>
      <c r="Y8" s="10"/>
    </row>
    <row r="9" spans="1:25" x14ac:dyDescent="0.3">
      <c r="A9" s="8">
        <v>1</v>
      </c>
      <c r="B9" s="29" t="s">
        <v>140</v>
      </c>
      <c r="C9" s="325">
        <f>SUM(E9,G9,I9,K9,Q9,M9,O9)</f>
        <v>0</v>
      </c>
      <c r="D9" s="326">
        <f>SUM(F9,H9,J9,L9,N9,P9,R9)</f>
        <v>0</v>
      </c>
      <c r="E9" s="135"/>
      <c r="F9" s="34"/>
      <c r="G9" s="135"/>
      <c r="H9" s="34"/>
      <c r="I9" s="135"/>
      <c r="J9" s="34"/>
      <c r="K9" s="135"/>
      <c r="L9" s="34"/>
      <c r="M9" s="135"/>
      <c r="N9" s="34"/>
      <c r="O9" s="135"/>
      <c r="P9" s="34"/>
      <c r="Q9" s="135"/>
      <c r="R9" s="34"/>
      <c r="S9" s="125"/>
      <c r="T9" s="125"/>
      <c r="U9" s="125"/>
      <c r="V9" s="125"/>
      <c r="W9" s="187"/>
      <c r="X9" s="187"/>
      <c r="Y9" s="128"/>
    </row>
    <row r="10" spans="1:25" x14ac:dyDescent="0.3">
      <c r="A10" s="8">
        <v>2</v>
      </c>
      <c r="B10" s="29" t="s">
        <v>141</v>
      </c>
      <c r="C10" s="325">
        <f t="shared" ref="C10:C15" si="0">SUM(E10,G10,I10,K10,Q10,M10,O10)</f>
        <v>0</v>
      </c>
      <c r="D10" s="326">
        <f t="shared" ref="D10:D15" si="1">SUM(F10,H10,J10,L10,N10,P10,R10)</f>
        <v>0</v>
      </c>
      <c r="E10" s="135"/>
      <c r="F10" s="34"/>
      <c r="G10" s="135"/>
      <c r="H10" s="34"/>
      <c r="I10" s="135"/>
      <c r="J10" s="34"/>
      <c r="K10" s="135"/>
      <c r="L10" s="34"/>
      <c r="M10" s="135"/>
      <c r="N10" s="34"/>
      <c r="O10" s="135"/>
      <c r="P10" s="34"/>
      <c r="Q10" s="135"/>
      <c r="R10" s="34"/>
      <c r="S10" s="125"/>
      <c r="T10" s="125"/>
      <c r="U10" s="125"/>
      <c r="V10" s="125"/>
      <c r="W10" s="187"/>
      <c r="X10" s="187"/>
      <c r="Y10" s="128"/>
    </row>
    <row r="11" spans="1:25" x14ac:dyDescent="0.3">
      <c r="A11" s="8">
        <v>3</v>
      </c>
      <c r="B11" s="29" t="s">
        <v>142</v>
      </c>
      <c r="C11" s="325">
        <f t="shared" si="0"/>
        <v>0</v>
      </c>
      <c r="D11" s="326">
        <f t="shared" si="1"/>
        <v>0</v>
      </c>
      <c r="E11" s="135"/>
      <c r="F11" s="34"/>
      <c r="G11" s="135"/>
      <c r="H11" s="34"/>
      <c r="I11" s="135"/>
      <c r="J11" s="34"/>
      <c r="K11" s="135"/>
      <c r="L11" s="34"/>
      <c r="M11" s="135"/>
      <c r="N11" s="34"/>
      <c r="O11" s="135"/>
      <c r="P11" s="34"/>
      <c r="Q11" s="135"/>
      <c r="R11" s="34"/>
      <c r="S11" s="125"/>
      <c r="T11" s="125"/>
      <c r="U11" s="125"/>
      <c r="V11" s="125"/>
      <c r="W11" s="187"/>
      <c r="X11" s="187"/>
      <c r="Y11" s="128"/>
    </row>
    <row r="12" spans="1:25" x14ac:dyDescent="0.3">
      <c r="A12" s="8">
        <v>4</v>
      </c>
      <c r="B12" s="29" t="s">
        <v>143</v>
      </c>
      <c r="C12" s="325">
        <f t="shared" si="0"/>
        <v>0</v>
      </c>
      <c r="D12" s="326">
        <f t="shared" si="1"/>
        <v>0</v>
      </c>
      <c r="E12" s="135"/>
      <c r="F12" s="34"/>
      <c r="G12" s="135"/>
      <c r="H12" s="34"/>
      <c r="I12" s="135"/>
      <c r="J12" s="34"/>
      <c r="K12" s="135"/>
      <c r="L12" s="34"/>
      <c r="M12" s="135"/>
      <c r="N12" s="34"/>
      <c r="O12" s="135"/>
      <c r="P12" s="34"/>
      <c r="Q12" s="135"/>
      <c r="R12" s="34"/>
      <c r="S12" s="125"/>
      <c r="T12" s="125"/>
      <c r="U12" s="125"/>
      <c r="V12" s="125"/>
      <c r="W12" s="187"/>
      <c r="X12" s="187"/>
      <c r="Y12" s="128"/>
    </row>
    <row r="13" spans="1:25" x14ac:dyDescent="0.3">
      <c r="A13" s="8">
        <v>5</v>
      </c>
      <c r="B13" s="146" t="s">
        <v>144</v>
      </c>
      <c r="C13" s="325">
        <f t="shared" si="0"/>
        <v>0</v>
      </c>
      <c r="D13" s="326">
        <f t="shared" si="1"/>
        <v>0</v>
      </c>
      <c r="E13" s="135"/>
      <c r="F13" s="34"/>
      <c r="G13" s="135"/>
      <c r="H13" s="34"/>
      <c r="I13" s="135"/>
      <c r="J13" s="34"/>
      <c r="K13" s="135"/>
      <c r="L13" s="34"/>
      <c r="M13" s="135"/>
      <c r="N13" s="34"/>
      <c r="O13" s="135"/>
      <c r="P13" s="34"/>
      <c r="Q13" s="135"/>
      <c r="R13" s="34"/>
      <c r="S13" s="125"/>
      <c r="T13" s="125"/>
      <c r="U13" s="125"/>
      <c r="V13" s="125"/>
      <c r="W13" s="187"/>
      <c r="X13" s="187"/>
      <c r="Y13" s="128"/>
    </row>
    <row r="14" spans="1:25" x14ac:dyDescent="0.3">
      <c r="A14" s="8">
        <v>6</v>
      </c>
      <c r="B14" s="29" t="s">
        <v>145</v>
      </c>
      <c r="C14" s="325">
        <f t="shared" si="0"/>
        <v>0</v>
      </c>
      <c r="D14" s="326">
        <f t="shared" si="1"/>
        <v>0</v>
      </c>
      <c r="E14" s="135"/>
      <c r="F14" s="34"/>
      <c r="G14" s="135"/>
      <c r="H14" s="34"/>
      <c r="I14" s="135"/>
      <c r="J14" s="34"/>
      <c r="K14" s="135"/>
      <c r="L14" s="34"/>
      <c r="M14" s="135"/>
      <c r="N14" s="34"/>
      <c r="O14" s="135"/>
      <c r="P14" s="34"/>
      <c r="Q14" s="135"/>
      <c r="R14" s="34"/>
      <c r="S14" s="125"/>
      <c r="T14" s="125"/>
      <c r="U14" s="125"/>
      <c r="V14" s="125"/>
      <c r="W14" s="187"/>
      <c r="X14" s="187"/>
      <c r="Y14" s="128"/>
    </row>
    <row r="15" spans="1:25" x14ac:dyDescent="0.3">
      <c r="A15" s="8">
        <v>7</v>
      </c>
      <c r="B15" s="29" t="s">
        <v>146</v>
      </c>
      <c r="C15" s="325">
        <f t="shared" si="0"/>
        <v>0</v>
      </c>
      <c r="D15" s="326">
        <f t="shared" si="1"/>
        <v>0</v>
      </c>
      <c r="E15" s="135"/>
      <c r="F15" s="34"/>
      <c r="G15" s="135"/>
      <c r="H15" s="34"/>
      <c r="I15" s="135"/>
      <c r="J15" s="34"/>
      <c r="K15" s="135"/>
      <c r="L15" s="34"/>
      <c r="M15" s="135"/>
      <c r="N15" s="34"/>
      <c r="O15" s="135"/>
      <c r="P15" s="34"/>
      <c r="Q15" s="135"/>
      <c r="R15" s="34"/>
      <c r="S15" s="125"/>
      <c r="T15" s="125"/>
      <c r="U15" s="125"/>
      <c r="V15" s="125"/>
      <c r="W15" s="187"/>
      <c r="X15" s="187"/>
      <c r="Y15" s="128"/>
    </row>
    <row r="16" spans="1:25" x14ac:dyDescent="0.3">
      <c r="A16" s="8">
        <v>8</v>
      </c>
      <c r="B16" s="29" t="s">
        <v>147</v>
      </c>
      <c r="C16" s="327">
        <f t="shared" ref="C16:R16" si="2">SUM(C9:C15)</f>
        <v>0</v>
      </c>
      <c r="D16" s="328">
        <f t="shared" si="2"/>
        <v>0</v>
      </c>
      <c r="E16" s="325">
        <f t="shared" si="2"/>
        <v>0</v>
      </c>
      <c r="F16" s="326">
        <f t="shared" si="2"/>
        <v>0</v>
      </c>
      <c r="G16" s="325">
        <f t="shared" si="2"/>
        <v>0</v>
      </c>
      <c r="H16" s="326">
        <f t="shared" si="2"/>
        <v>0</v>
      </c>
      <c r="I16" s="325">
        <f t="shared" si="2"/>
        <v>0</v>
      </c>
      <c r="J16" s="326">
        <f t="shared" si="2"/>
        <v>0</v>
      </c>
      <c r="K16" s="329">
        <f t="shared" si="2"/>
        <v>0</v>
      </c>
      <c r="L16" s="330">
        <f t="shared" si="2"/>
        <v>0</v>
      </c>
      <c r="M16" s="329">
        <f t="shared" si="2"/>
        <v>0</v>
      </c>
      <c r="N16" s="330">
        <f t="shared" si="2"/>
        <v>0</v>
      </c>
      <c r="O16" s="329">
        <f t="shared" si="2"/>
        <v>0</v>
      </c>
      <c r="P16" s="330">
        <f t="shared" si="2"/>
        <v>0</v>
      </c>
      <c r="Q16" s="329">
        <f t="shared" si="2"/>
        <v>0</v>
      </c>
      <c r="R16" s="330">
        <f t="shared" si="2"/>
        <v>0</v>
      </c>
      <c r="S16" s="125"/>
      <c r="T16" s="125"/>
      <c r="U16" s="125"/>
      <c r="V16" s="125"/>
      <c r="W16" s="187"/>
      <c r="X16" s="187"/>
      <c r="Y16" s="128"/>
    </row>
    <row r="17" spans="1:25" x14ac:dyDescent="0.3">
      <c r="A17" s="8">
        <v>9</v>
      </c>
      <c r="B17" s="29" t="s">
        <v>148</v>
      </c>
      <c r="C17" s="325">
        <f>SUM(E17,G17,I17,K17,M17,O17,Q17)</f>
        <v>0</v>
      </c>
      <c r="D17" s="331">
        <f>SUM(F17,H17,J17,L17,R17,N17,P17)</f>
        <v>0</v>
      </c>
      <c r="E17" s="135"/>
      <c r="F17" s="34"/>
      <c r="G17" s="135"/>
      <c r="H17" s="34"/>
      <c r="I17" s="135"/>
      <c r="J17" s="34"/>
      <c r="K17" s="135"/>
      <c r="L17" s="34"/>
      <c r="M17" s="135"/>
      <c r="N17" s="34"/>
      <c r="O17" s="135"/>
      <c r="P17" s="34"/>
      <c r="Q17" s="135"/>
      <c r="R17" s="34"/>
      <c r="S17" s="125"/>
      <c r="T17" s="125"/>
      <c r="U17" s="125"/>
      <c r="V17" s="125"/>
      <c r="W17" s="187"/>
      <c r="X17" s="187"/>
      <c r="Y17" s="128"/>
    </row>
    <row r="18" spans="1:25" x14ac:dyDescent="0.3">
      <c r="A18" s="8">
        <v>10</v>
      </c>
      <c r="B18" s="29" t="s">
        <v>149</v>
      </c>
      <c r="C18" s="325">
        <f t="shared" ref="C18:C22" si="3">SUM(E18,G18,I18,K18,M18,O18,Q18)</f>
        <v>0</v>
      </c>
      <c r="D18" s="331">
        <f t="shared" ref="D18:D22" si="4">SUM(F18,H18,J18,L18,R18,N18,P18)</f>
        <v>0</v>
      </c>
      <c r="E18" s="135"/>
      <c r="F18" s="34"/>
      <c r="G18" s="135"/>
      <c r="H18" s="34"/>
      <c r="I18" s="135"/>
      <c r="J18" s="34"/>
      <c r="K18" s="135"/>
      <c r="L18" s="34"/>
      <c r="M18" s="135"/>
      <c r="N18" s="34"/>
      <c r="O18" s="135"/>
      <c r="P18" s="34"/>
      <c r="Q18" s="135"/>
      <c r="R18" s="34"/>
      <c r="S18" s="125"/>
      <c r="T18" s="125"/>
      <c r="U18" s="125"/>
      <c r="V18" s="125"/>
      <c r="W18" s="187"/>
      <c r="X18" s="187"/>
      <c r="Y18" s="128"/>
    </row>
    <row r="19" spans="1:25" x14ac:dyDescent="0.3">
      <c r="A19" s="8">
        <v>11</v>
      </c>
      <c r="B19" s="29" t="s">
        <v>150</v>
      </c>
      <c r="C19" s="325">
        <f t="shared" si="3"/>
        <v>0</v>
      </c>
      <c r="D19" s="331">
        <f t="shared" si="4"/>
        <v>0</v>
      </c>
      <c r="E19" s="135"/>
      <c r="F19" s="34"/>
      <c r="G19" s="135"/>
      <c r="H19" s="34"/>
      <c r="I19" s="135"/>
      <c r="J19" s="34"/>
      <c r="K19" s="135"/>
      <c r="L19" s="34"/>
      <c r="M19" s="135"/>
      <c r="N19" s="34"/>
      <c r="O19" s="135"/>
      <c r="P19" s="34"/>
      <c r="Q19" s="135"/>
      <c r="R19" s="34"/>
      <c r="S19" s="125"/>
      <c r="T19" s="125"/>
      <c r="U19" s="125"/>
      <c r="V19" s="125"/>
      <c r="W19" s="187"/>
      <c r="X19" s="187"/>
      <c r="Y19" s="128"/>
    </row>
    <row r="20" spans="1:25" x14ac:dyDescent="0.3">
      <c r="A20" s="8">
        <v>12</v>
      </c>
      <c r="B20" s="29" t="s">
        <v>151</v>
      </c>
      <c r="C20" s="325">
        <f t="shared" si="3"/>
        <v>0</v>
      </c>
      <c r="D20" s="331">
        <f t="shared" si="4"/>
        <v>0</v>
      </c>
      <c r="E20" s="135"/>
      <c r="F20" s="34"/>
      <c r="G20" s="135"/>
      <c r="H20" s="34"/>
      <c r="I20" s="135"/>
      <c r="J20" s="34"/>
      <c r="K20" s="135"/>
      <c r="L20" s="34"/>
      <c r="M20" s="135"/>
      <c r="N20" s="34"/>
      <c r="O20" s="135"/>
      <c r="P20" s="34"/>
      <c r="Q20" s="135"/>
      <c r="R20" s="34"/>
      <c r="S20" s="125"/>
      <c r="T20" s="125"/>
      <c r="U20" s="125"/>
      <c r="V20" s="125"/>
      <c r="W20" s="187"/>
      <c r="X20" s="187"/>
      <c r="Y20" s="128"/>
    </row>
    <row r="21" spans="1:25" x14ac:dyDescent="0.3">
      <c r="A21" s="8">
        <v>13</v>
      </c>
      <c r="B21" s="29" t="s">
        <v>152</v>
      </c>
      <c r="C21" s="325">
        <f t="shared" si="3"/>
        <v>0</v>
      </c>
      <c r="D21" s="331">
        <f t="shared" si="4"/>
        <v>0</v>
      </c>
      <c r="E21" s="135"/>
      <c r="F21" s="34"/>
      <c r="G21" s="135"/>
      <c r="H21" s="34"/>
      <c r="I21" s="135"/>
      <c r="J21" s="34"/>
      <c r="K21" s="135"/>
      <c r="L21" s="34"/>
      <c r="M21" s="135"/>
      <c r="N21" s="34"/>
      <c r="O21" s="135"/>
      <c r="P21" s="34"/>
      <c r="Q21" s="135"/>
      <c r="R21" s="34"/>
      <c r="S21" s="125"/>
      <c r="T21" s="125"/>
      <c r="U21" s="125"/>
      <c r="V21" s="125"/>
      <c r="W21" s="187"/>
      <c r="X21" s="187"/>
      <c r="Y21" s="128"/>
    </row>
    <row r="22" spans="1:25" x14ac:dyDescent="0.3">
      <c r="A22" s="8">
        <v>14</v>
      </c>
      <c r="B22" s="29" t="s">
        <v>153</v>
      </c>
      <c r="C22" s="325">
        <f t="shared" si="3"/>
        <v>0</v>
      </c>
      <c r="D22" s="331">
        <f t="shared" si="4"/>
        <v>0</v>
      </c>
      <c r="E22" s="135"/>
      <c r="F22" s="34"/>
      <c r="G22" s="135"/>
      <c r="H22" s="34"/>
      <c r="I22" s="135"/>
      <c r="J22" s="34"/>
      <c r="K22" s="135"/>
      <c r="L22" s="34"/>
      <c r="M22" s="135"/>
      <c r="N22" s="34"/>
      <c r="O22" s="135"/>
      <c r="P22" s="34"/>
      <c r="Q22" s="135"/>
      <c r="R22" s="34"/>
      <c r="S22" s="127"/>
      <c r="T22" s="127"/>
      <c r="U22" s="127"/>
      <c r="V22" s="125"/>
      <c r="W22" s="47"/>
      <c r="X22" s="47"/>
      <c r="Y22" s="128"/>
    </row>
    <row r="23" spans="1:25" x14ac:dyDescent="0.3">
      <c r="A23" s="8">
        <v>15</v>
      </c>
      <c r="B23" s="29" t="s">
        <v>154</v>
      </c>
      <c r="C23" s="327">
        <f>SUM(C17:C22)</f>
        <v>0</v>
      </c>
      <c r="D23" s="328">
        <f>SUM(D17:D22)</f>
        <v>0</v>
      </c>
      <c r="E23" s="325">
        <f t="shared" ref="E23:R23" si="5">SUM(E17:E22)</f>
        <v>0</v>
      </c>
      <c r="F23" s="326">
        <f t="shared" si="5"/>
        <v>0</v>
      </c>
      <c r="G23" s="325">
        <f t="shared" si="5"/>
        <v>0</v>
      </c>
      <c r="H23" s="326">
        <f t="shared" si="5"/>
        <v>0</v>
      </c>
      <c r="I23" s="325">
        <f t="shared" si="5"/>
        <v>0</v>
      </c>
      <c r="J23" s="326">
        <f t="shared" si="5"/>
        <v>0</v>
      </c>
      <c r="K23" s="325">
        <f t="shared" si="5"/>
        <v>0</v>
      </c>
      <c r="L23" s="326">
        <f t="shared" si="5"/>
        <v>0</v>
      </c>
      <c r="M23" s="325">
        <f t="shared" si="5"/>
        <v>0</v>
      </c>
      <c r="N23" s="326">
        <f t="shared" si="5"/>
        <v>0</v>
      </c>
      <c r="O23" s="325">
        <f t="shared" si="5"/>
        <v>0</v>
      </c>
      <c r="P23" s="326">
        <f t="shared" si="5"/>
        <v>0</v>
      </c>
      <c r="Q23" s="325">
        <f t="shared" si="5"/>
        <v>0</v>
      </c>
      <c r="R23" s="326">
        <f t="shared" si="5"/>
        <v>0</v>
      </c>
      <c r="S23" s="125"/>
      <c r="T23" s="125"/>
      <c r="U23" s="125"/>
      <c r="V23" s="125"/>
      <c r="W23" s="47"/>
      <c r="X23" s="47"/>
    </row>
    <row r="24" spans="1:25" x14ac:dyDescent="0.3">
      <c r="A24" s="2">
        <v>16</v>
      </c>
      <c r="B24" s="124" t="s">
        <v>155</v>
      </c>
      <c r="C24" s="327">
        <f>C23+C16</f>
        <v>0</v>
      </c>
      <c r="D24" s="328">
        <f>D23+D16</f>
        <v>0</v>
      </c>
      <c r="E24" s="325">
        <f t="shared" ref="E24:R24" si="6">E23+E16</f>
        <v>0</v>
      </c>
      <c r="F24" s="326">
        <f t="shared" si="6"/>
        <v>0</v>
      </c>
      <c r="G24" s="325">
        <f t="shared" si="6"/>
        <v>0</v>
      </c>
      <c r="H24" s="326">
        <f t="shared" si="6"/>
        <v>0</v>
      </c>
      <c r="I24" s="325">
        <f t="shared" si="6"/>
        <v>0</v>
      </c>
      <c r="J24" s="326">
        <f t="shared" si="6"/>
        <v>0</v>
      </c>
      <c r="K24" s="325">
        <f t="shared" si="6"/>
        <v>0</v>
      </c>
      <c r="L24" s="326">
        <f t="shared" si="6"/>
        <v>0</v>
      </c>
      <c r="M24" s="325">
        <f t="shared" si="6"/>
        <v>0</v>
      </c>
      <c r="N24" s="326">
        <f t="shared" si="6"/>
        <v>0</v>
      </c>
      <c r="O24" s="325">
        <f t="shared" si="6"/>
        <v>0</v>
      </c>
      <c r="P24" s="326">
        <f t="shared" si="6"/>
        <v>0</v>
      </c>
      <c r="Q24" s="325">
        <f t="shared" si="6"/>
        <v>0</v>
      </c>
      <c r="R24" s="326">
        <f t="shared" si="6"/>
        <v>0</v>
      </c>
      <c r="S24" s="45"/>
      <c r="T24" s="45"/>
      <c r="W24" s="47"/>
      <c r="X24" s="47"/>
    </row>
    <row r="25" spans="1:25" x14ac:dyDescent="0.3">
      <c r="B25" s="47"/>
      <c r="C25" s="35"/>
      <c r="D25" s="35"/>
      <c r="E25" s="35"/>
      <c r="F25" s="35"/>
      <c r="G25" s="43"/>
      <c r="H25" s="43"/>
      <c r="I25" s="33"/>
      <c r="J25" s="33"/>
      <c r="K25" s="52"/>
      <c r="L25" s="35"/>
      <c r="M25" s="35"/>
      <c r="N25" s="35"/>
      <c r="O25" s="35"/>
      <c r="P25" s="35"/>
      <c r="Q25" s="48"/>
      <c r="R25" s="16"/>
      <c r="S25" s="45"/>
      <c r="T25" s="45"/>
      <c r="V25" s="45"/>
      <c r="W25" s="126"/>
      <c r="X25" s="126"/>
      <c r="Y25" s="45"/>
    </row>
    <row r="26" spans="1:25" x14ac:dyDescent="0.3">
      <c r="B26" s="128"/>
      <c r="C26" s="125"/>
      <c r="D26" s="125"/>
      <c r="E26" s="125"/>
      <c r="F26" s="125"/>
      <c r="G26" s="184"/>
      <c r="H26" s="184"/>
      <c r="I26" s="185"/>
      <c r="J26" s="185"/>
      <c r="K26" s="130"/>
      <c r="L26" s="125"/>
      <c r="M26" s="125"/>
      <c r="N26" s="125"/>
      <c r="O26" s="125"/>
      <c r="P26" s="125"/>
      <c r="Q26" s="186"/>
      <c r="R26" s="125"/>
      <c r="S26" s="125"/>
      <c r="T26" s="125"/>
      <c r="U26" s="125"/>
      <c r="V26" s="125"/>
      <c r="W26" s="187"/>
      <c r="X26" s="187"/>
      <c r="Y26" s="188"/>
    </row>
    <row r="27" spans="1:25" x14ac:dyDescent="0.3">
      <c r="B27" s="128"/>
      <c r="C27" s="125"/>
      <c r="D27" s="125"/>
      <c r="E27" s="125"/>
      <c r="F27" s="125"/>
      <c r="G27" s="184"/>
      <c r="H27" s="184"/>
      <c r="I27" s="185"/>
      <c r="J27" s="185"/>
      <c r="K27" s="130"/>
      <c r="L27" s="125"/>
      <c r="M27" s="125"/>
      <c r="N27" s="125"/>
      <c r="O27" s="125"/>
      <c r="P27" s="125"/>
      <c r="Q27" s="186"/>
      <c r="R27" s="125"/>
      <c r="S27" s="125"/>
      <c r="T27" s="125"/>
      <c r="U27" s="125"/>
      <c r="V27" s="125"/>
      <c r="W27" s="187"/>
      <c r="X27" s="187"/>
      <c r="Y27" s="188"/>
    </row>
    <row r="28" spans="1:25" x14ac:dyDescent="0.3">
      <c r="B28" s="128"/>
      <c r="C28" s="125"/>
      <c r="D28" s="125"/>
      <c r="E28" s="125"/>
      <c r="F28" s="125"/>
      <c r="G28" s="184"/>
      <c r="H28" s="184"/>
      <c r="I28" s="185"/>
      <c r="J28" s="185"/>
      <c r="K28" s="130"/>
      <c r="L28" s="125"/>
      <c r="M28" s="125"/>
      <c r="N28" s="125"/>
      <c r="O28" s="125"/>
      <c r="P28" s="125"/>
      <c r="Q28" s="186"/>
      <c r="R28" s="125"/>
      <c r="S28" s="125"/>
      <c r="T28" s="125"/>
      <c r="U28" s="125"/>
      <c r="V28" s="125"/>
      <c r="W28" s="187"/>
      <c r="X28" s="187"/>
      <c r="Y28" s="188"/>
    </row>
    <row r="29" spans="1:25" x14ac:dyDescent="0.3">
      <c r="B29" s="128"/>
      <c r="C29" s="125"/>
      <c r="D29" s="125"/>
      <c r="E29" s="125"/>
      <c r="F29" s="125"/>
      <c r="G29" s="184"/>
      <c r="H29" s="184"/>
      <c r="I29" s="185"/>
      <c r="J29" s="185"/>
      <c r="K29" s="130"/>
      <c r="L29" s="125"/>
      <c r="M29" s="125"/>
      <c r="N29" s="125"/>
      <c r="O29" s="125"/>
      <c r="P29" s="125"/>
      <c r="Q29" s="186"/>
      <c r="R29" s="125"/>
      <c r="S29" s="125"/>
      <c r="T29" s="125"/>
      <c r="U29" s="125"/>
      <c r="V29" s="125"/>
      <c r="W29" s="187"/>
      <c r="X29" s="187"/>
      <c r="Y29" s="188"/>
    </row>
    <row r="30" spans="1:25" x14ac:dyDescent="0.3">
      <c r="B30" s="128"/>
      <c r="C30" s="125"/>
      <c r="D30" s="125"/>
      <c r="E30" s="125"/>
      <c r="F30" s="125"/>
      <c r="G30" s="184"/>
      <c r="H30" s="184"/>
      <c r="I30" s="185"/>
      <c r="J30" s="185"/>
      <c r="K30" s="130"/>
      <c r="L30" s="125"/>
      <c r="M30" s="125"/>
      <c r="N30" s="125"/>
      <c r="O30" s="125"/>
      <c r="P30" s="125"/>
      <c r="Q30" s="186"/>
      <c r="R30" s="125"/>
      <c r="S30" s="125"/>
      <c r="T30" s="125"/>
      <c r="U30" s="125"/>
      <c r="V30" s="125"/>
      <c r="W30" s="187"/>
      <c r="X30" s="187"/>
      <c r="Y30" s="188"/>
    </row>
    <row r="31" spans="1:25" x14ac:dyDescent="0.3">
      <c r="B31" s="128"/>
      <c r="C31" s="125"/>
      <c r="D31" s="125"/>
      <c r="E31" s="125"/>
      <c r="F31" s="125"/>
      <c r="G31" s="184"/>
      <c r="H31" s="184"/>
      <c r="I31" s="185"/>
      <c r="J31" s="185"/>
      <c r="K31" s="130"/>
      <c r="L31" s="125"/>
      <c r="M31" s="125"/>
      <c r="N31" s="125"/>
      <c r="O31" s="125"/>
      <c r="P31" s="125"/>
      <c r="Q31" s="186"/>
      <c r="R31" s="125"/>
      <c r="S31" s="125"/>
      <c r="T31" s="125"/>
      <c r="U31" s="125"/>
      <c r="V31" s="125"/>
      <c r="W31" s="187"/>
      <c r="X31" s="187"/>
      <c r="Y31" s="188"/>
    </row>
    <row r="32" spans="1:25" x14ac:dyDescent="0.3">
      <c r="B32" s="128"/>
      <c r="C32" s="125"/>
      <c r="D32" s="125"/>
      <c r="E32" s="125"/>
      <c r="F32" s="125"/>
      <c r="G32" s="184"/>
      <c r="H32" s="184"/>
      <c r="I32" s="185"/>
      <c r="J32" s="185"/>
      <c r="K32" s="130"/>
      <c r="L32" s="125"/>
      <c r="M32" s="125"/>
      <c r="N32" s="125"/>
      <c r="O32" s="125"/>
      <c r="P32" s="125"/>
      <c r="Q32" s="186"/>
      <c r="R32" s="125"/>
      <c r="S32" s="125"/>
      <c r="T32" s="125"/>
      <c r="U32" s="125"/>
      <c r="V32" s="125"/>
      <c r="W32" s="187"/>
      <c r="X32" s="187"/>
      <c r="Y32" s="188"/>
    </row>
    <row r="33" spans="2:25" x14ac:dyDescent="0.3">
      <c r="B33" s="128"/>
      <c r="C33" s="125"/>
      <c r="D33" s="125"/>
      <c r="E33" s="125"/>
      <c r="F33" s="125"/>
      <c r="G33" s="184"/>
      <c r="H33" s="184"/>
      <c r="I33" s="185"/>
      <c r="J33" s="185"/>
      <c r="K33" s="130"/>
      <c r="L33" s="125"/>
      <c r="M33" s="125"/>
      <c r="N33" s="125"/>
      <c r="O33" s="125"/>
      <c r="P33" s="125"/>
      <c r="Q33" s="186"/>
      <c r="R33" s="125"/>
      <c r="S33" s="125"/>
      <c r="T33" s="125"/>
      <c r="U33" s="125"/>
      <c r="V33" s="125"/>
      <c r="W33" s="187"/>
      <c r="X33" s="187"/>
      <c r="Y33" s="188"/>
    </row>
    <row r="34" spans="2:25" x14ac:dyDescent="0.3">
      <c r="B34" s="128"/>
      <c r="C34" s="125"/>
      <c r="D34" s="125"/>
      <c r="E34" s="125"/>
      <c r="F34" s="125"/>
      <c r="G34" s="184"/>
      <c r="H34" s="184"/>
      <c r="I34" s="185"/>
      <c r="J34" s="185"/>
      <c r="K34" s="130"/>
      <c r="L34" s="125"/>
      <c r="M34" s="125"/>
      <c r="N34" s="125"/>
      <c r="O34" s="125"/>
      <c r="P34" s="125"/>
      <c r="Q34" s="186"/>
      <c r="R34" s="125"/>
      <c r="S34" s="125"/>
      <c r="T34" s="125"/>
      <c r="U34" s="125"/>
      <c r="V34" s="125"/>
      <c r="W34" s="187"/>
      <c r="X34" s="187"/>
      <c r="Y34" s="188"/>
    </row>
    <row r="35" spans="2:25" x14ac:dyDescent="0.3">
      <c r="B35" s="128"/>
      <c r="C35" s="125"/>
      <c r="D35" s="125"/>
      <c r="E35" s="125"/>
      <c r="F35" s="125"/>
      <c r="G35" s="184"/>
      <c r="H35" s="184"/>
      <c r="I35" s="185"/>
      <c r="J35" s="185"/>
      <c r="K35" s="130"/>
      <c r="L35" s="125"/>
      <c r="M35" s="125"/>
      <c r="N35" s="125"/>
      <c r="O35" s="125"/>
      <c r="P35" s="125"/>
      <c r="Q35" s="186"/>
      <c r="R35" s="125"/>
      <c r="S35" s="125"/>
      <c r="T35" s="125"/>
      <c r="U35" s="125"/>
      <c r="V35" s="125"/>
      <c r="W35" s="187"/>
      <c r="X35" s="187"/>
      <c r="Y35" s="188"/>
    </row>
    <row r="36" spans="2:25" x14ac:dyDescent="0.3">
      <c r="B36" s="128"/>
      <c r="C36" s="125"/>
      <c r="D36" s="125"/>
      <c r="E36" s="125"/>
      <c r="F36" s="125"/>
      <c r="G36" s="184"/>
      <c r="H36" s="184"/>
      <c r="I36" s="185"/>
      <c r="J36" s="185"/>
      <c r="K36" s="130"/>
      <c r="L36" s="125"/>
      <c r="M36" s="125"/>
      <c r="N36" s="125"/>
      <c r="O36" s="125"/>
      <c r="P36" s="125"/>
      <c r="Q36" s="186"/>
      <c r="R36" s="125"/>
      <c r="S36" s="125"/>
      <c r="T36" s="125"/>
      <c r="U36" s="125"/>
      <c r="V36" s="125"/>
      <c r="W36" s="187"/>
      <c r="X36" s="187"/>
      <c r="Y36" s="188"/>
    </row>
    <row r="37" spans="2:25" x14ac:dyDescent="0.3">
      <c r="B37" s="128"/>
      <c r="C37" s="125"/>
      <c r="D37" s="125"/>
      <c r="E37" s="125"/>
      <c r="F37" s="125"/>
      <c r="G37" s="184"/>
      <c r="H37" s="184"/>
      <c r="I37" s="185"/>
      <c r="J37" s="185"/>
      <c r="K37" s="130"/>
      <c r="L37" s="125"/>
      <c r="M37" s="125"/>
      <c r="N37" s="125"/>
      <c r="O37" s="125"/>
      <c r="P37" s="125"/>
      <c r="Q37" s="186"/>
      <c r="R37" s="125"/>
      <c r="S37" s="125"/>
      <c r="T37" s="125"/>
      <c r="U37" s="125"/>
      <c r="V37" s="125"/>
      <c r="W37" s="187"/>
      <c r="X37" s="187"/>
      <c r="Y37" s="188"/>
    </row>
    <row r="38" spans="2:25" x14ac:dyDescent="0.3">
      <c r="B38" s="128"/>
      <c r="C38" s="125"/>
      <c r="D38" s="125"/>
      <c r="E38" s="125"/>
      <c r="F38" s="125"/>
      <c r="G38" s="184"/>
      <c r="H38" s="184"/>
      <c r="I38" s="185"/>
      <c r="J38" s="185"/>
      <c r="K38" s="130"/>
      <c r="L38" s="125"/>
      <c r="M38" s="125"/>
      <c r="N38" s="125"/>
      <c r="O38" s="125"/>
      <c r="P38" s="125"/>
      <c r="Q38" s="186"/>
      <c r="R38" s="125"/>
      <c r="S38" s="125"/>
      <c r="T38" s="125"/>
      <c r="U38" s="125"/>
      <c r="V38" s="125"/>
      <c r="W38" s="187"/>
      <c r="X38" s="187"/>
      <c r="Y38" s="188"/>
    </row>
    <row r="39" spans="2:25" x14ac:dyDescent="0.3">
      <c r="B39" s="128"/>
      <c r="C39" s="125"/>
      <c r="D39" s="125"/>
      <c r="E39" s="125"/>
      <c r="F39" s="125"/>
      <c r="G39" s="184"/>
      <c r="H39" s="184"/>
      <c r="I39" s="185"/>
      <c r="J39" s="185"/>
      <c r="K39" s="130"/>
      <c r="L39" s="125"/>
      <c r="M39" s="125"/>
      <c r="N39" s="125"/>
      <c r="O39" s="125"/>
      <c r="P39" s="125"/>
      <c r="Q39" s="186"/>
      <c r="R39" s="125"/>
      <c r="S39" s="125"/>
      <c r="T39" s="125"/>
      <c r="U39" s="125"/>
      <c r="V39" s="125"/>
      <c r="W39" s="187"/>
      <c r="X39" s="187"/>
      <c r="Y39" s="188"/>
    </row>
    <row r="40" spans="2:25" x14ac:dyDescent="0.3">
      <c r="B40" s="128"/>
      <c r="C40" s="125"/>
      <c r="D40" s="125"/>
      <c r="E40" s="125"/>
      <c r="F40" s="125"/>
      <c r="G40" s="184"/>
      <c r="H40" s="184"/>
      <c r="I40" s="185"/>
      <c r="J40" s="185"/>
      <c r="K40" s="130"/>
      <c r="L40" s="125"/>
      <c r="M40" s="125"/>
      <c r="N40" s="125"/>
      <c r="O40" s="125"/>
      <c r="P40" s="125"/>
      <c r="Q40" s="186"/>
      <c r="R40" s="125"/>
      <c r="S40" s="125"/>
      <c r="T40" s="125"/>
      <c r="U40" s="125"/>
      <c r="V40" s="125"/>
      <c r="W40" s="187"/>
      <c r="X40" s="187"/>
      <c r="Y40" s="188"/>
    </row>
    <row r="41" spans="2:25" x14ac:dyDescent="0.3">
      <c r="B41" s="128"/>
      <c r="C41" s="125"/>
      <c r="D41" s="125"/>
      <c r="E41" s="125"/>
      <c r="F41" s="125"/>
      <c r="G41" s="184"/>
      <c r="H41" s="184"/>
      <c r="I41" s="185"/>
      <c r="J41" s="185"/>
      <c r="K41" s="130"/>
      <c r="L41" s="125"/>
      <c r="M41" s="125"/>
      <c r="N41" s="125"/>
      <c r="O41" s="125"/>
      <c r="P41" s="125"/>
      <c r="Q41" s="186"/>
      <c r="R41" s="125"/>
      <c r="S41" s="125"/>
      <c r="T41" s="125"/>
      <c r="U41" s="125"/>
      <c r="V41" s="125"/>
      <c r="W41" s="187"/>
      <c r="X41" s="187"/>
      <c r="Y41" s="188"/>
    </row>
    <row r="42" spans="2:25" x14ac:dyDescent="0.3">
      <c r="B42" s="128"/>
      <c r="C42" s="125"/>
      <c r="D42" s="125"/>
      <c r="E42" s="125"/>
      <c r="F42" s="125"/>
      <c r="G42" s="184"/>
      <c r="H42" s="184"/>
      <c r="I42" s="185"/>
      <c r="J42" s="185"/>
      <c r="K42" s="130"/>
      <c r="L42" s="125"/>
      <c r="M42" s="125"/>
      <c r="N42" s="125"/>
      <c r="O42" s="125"/>
      <c r="P42" s="125"/>
      <c r="Q42" s="186"/>
      <c r="R42" s="125"/>
      <c r="S42" s="125"/>
      <c r="T42" s="125"/>
      <c r="U42" s="125"/>
      <c r="V42" s="125"/>
      <c r="W42" s="187"/>
      <c r="X42" s="187"/>
      <c r="Y42" s="188"/>
    </row>
    <row r="43" spans="2:25" x14ac:dyDescent="0.3">
      <c r="B43" s="128"/>
      <c r="C43" s="125"/>
      <c r="D43" s="125"/>
      <c r="E43" s="125"/>
      <c r="F43" s="125"/>
      <c r="G43" s="184"/>
      <c r="H43" s="184"/>
      <c r="I43" s="185"/>
      <c r="J43" s="185"/>
      <c r="K43" s="130"/>
      <c r="L43" s="125"/>
      <c r="M43" s="125"/>
      <c r="N43" s="125"/>
      <c r="O43" s="125"/>
      <c r="P43" s="125"/>
      <c r="Q43" s="186"/>
      <c r="R43" s="125"/>
      <c r="S43" s="125"/>
      <c r="T43" s="125"/>
      <c r="U43" s="125"/>
      <c r="V43" s="125"/>
      <c r="W43" s="187"/>
      <c r="X43" s="187"/>
      <c r="Y43" s="188"/>
    </row>
    <row r="44" spans="2:25" x14ac:dyDescent="0.3">
      <c r="B44" s="128"/>
      <c r="C44" s="125"/>
      <c r="D44" s="125"/>
      <c r="E44" s="125"/>
      <c r="F44" s="125"/>
      <c r="G44" s="184"/>
      <c r="H44" s="184"/>
      <c r="I44" s="185"/>
      <c r="J44" s="185"/>
      <c r="K44" s="130"/>
      <c r="L44" s="125"/>
      <c r="M44" s="125"/>
      <c r="N44" s="125"/>
      <c r="O44" s="125"/>
      <c r="P44" s="125"/>
      <c r="Q44" s="186"/>
      <c r="R44" s="125"/>
      <c r="S44" s="125"/>
      <c r="T44" s="125"/>
      <c r="U44" s="125"/>
      <c r="V44" s="125"/>
      <c r="W44" s="187"/>
      <c r="X44" s="187"/>
      <c r="Y44" s="188"/>
    </row>
    <row r="45" spans="2:25" x14ac:dyDescent="0.3">
      <c r="B45" s="128"/>
      <c r="C45" s="125"/>
      <c r="D45" s="125"/>
      <c r="E45" s="125"/>
      <c r="F45" s="125"/>
      <c r="G45" s="184"/>
      <c r="H45" s="184"/>
      <c r="I45" s="185"/>
      <c r="J45" s="185"/>
      <c r="K45" s="130"/>
      <c r="L45" s="125"/>
      <c r="M45" s="125"/>
      <c r="N45" s="125"/>
      <c r="O45" s="125"/>
      <c r="P45" s="125"/>
      <c r="Q45" s="186"/>
      <c r="R45" s="125"/>
      <c r="S45" s="125"/>
      <c r="T45" s="125"/>
      <c r="U45" s="125"/>
      <c r="V45" s="125"/>
      <c r="W45" s="187"/>
      <c r="X45" s="187"/>
      <c r="Y45" s="188"/>
    </row>
    <row r="46" spans="2:25" x14ac:dyDescent="0.3">
      <c r="B46" s="128"/>
      <c r="C46" s="125"/>
      <c r="D46" s="125"/>
      <c r="E46" s="125"/>
      <c r="F46" s="125"/>
      <c r="G46" s="184"/>
      <c r="H46" s="184"/>
      <c r="I46" s="185"/>
      <c r="J46" s="185"/>
      <c r="K46" s="130"/>
      <c r="L46" s="125"/>
      <c r="M46" s="125"/>
      <c r="N46" s="125"/>
      <c r="O46" s="125"/>
      <c r="P46" s="125"/>
      <c r="Q46" s="186"/>
      <c r="R46" s="125"/>
      <c r="S46" s="125"/>
      <c r="T46" s="125"/>
      <c r="U46" s="125"/>
      <c r="V46" s="125"/>
      <c r="W46" s="187"/>
      <c r="X46" s="187"/>
      <c r="Y46" s="188"/>
    </row>
    <row r="47" spans="2:25" x14ac:dyDescent="0.3">
      <c r="B47" s="128"/>
      <c r="C47" s="125"/>
      <c r="D47" s="125"/>
      <c r="E47" s="125"/>
      <c r="F47" s="125"/>
      <c r="G47" s="184"/>
      <c r="H47" s="184"/>
      <c r="I47" s="185"/>
      <c r="J47" s="185"/>
      <c r="K47" s="130"/>
      <c r="L47" s="125"/>
      <c r="M47" s="125"/>
      <c r="N47" s="125"/>
      <c r="O47" s="125"/>
      <c r="P47" s="125"/>
      <c r="Q47" s="186"/>
      <c r="R47" s="125"/>
      <c r="S47" s="125"/>
      <c r="T47" s="125"/>
      <c r="U47" s="125"/>
      <c r="V47" s="125"/>
      <c r="W47" s="187"/>
      <c r="X47" s="187"/>
      <c r="Y47" s="188"/>
    </row>
    <row r="48" spans="2:25" x14ac:dyDescent="0.3">
      <c r="B48" s="128"/>
      <c r="C48" s="125"/>
      <c r="D48" s="125"/>
      <c r="E48" s="125"/>
      <c r="F48" s="125"/>
      <c r="G48" s="184"/>
      <c r="H48" s="184"/>
      <c r="I48" s="185"/>
      <c r="J48" s="185"/>
      <c r="K48" s="130"/>
      <c r="L48" s="125"/>
      <c r="M48" s="125"/>
      <c r="N48" s="125"/>
      <c r="O48" s="125"/>
      <c r="P48" s="125"/>
      <c r="Q48" s="186"/>
      <c r="R48" s="125"/>
      <c r="S48" s="125"/>
      <c r="T48" s="125"/>
      <c r="U48" s="125"/>
      <c r="V48" s="125"/>
      <c r="W48" s="187"/>
      <c r="X48" s="187"/>
      <c r="Y48" s="188"/>
    </row>
    <row r="49" spans="2:25" x14ac:dyDescent="0.3">
      <c r="B49" s="128"/>
      <c r="C49" s="125"/>
      <c r="D49" s="125"/>
      <c r="E49" s="125"/>
      <c r="F49" s="125"/>
      <c r="G49" s="184"/>
      <c r="H49" s="184"/>
      <c r="I49" s="185"/>
      <c r="J49" s="185"/>
      <c r="K49" s="130"/>
      <c r="L49" s="125"/>
      <c r="M49" s="125"/>
      <c r="N49" s="125"/>
      <c r="O49" s="125"/>
      <c r="P49" s="125"/>
      <c r="Q49" s="186"/>
      <c r="R49" s="125"/>
      <c r="S49" s="125"/>
      <c r="T49" s="125"/>
      <c r="U49" s="125"/>
      <c r="V49" s="125"/>
      <c r="W49" s="187"/>
      <c r="X49" s="187"/>
      <c r="Y49" s="188"/>
    </row>
    <row r="50" spans="2:25" x14ac:dyDescent="0.3">
      <c r="B50" s="128"/>
      <c r="C50" s="125"/>
      <c r="D50" s="125"/>
      <c r="E50" s="125"/>
      <c r="F50" s="125"/>
      <c r="G50" s="184"/>
      <c r="H50" s="184"/>
      <c r="I50" s="185"/>
      <c r="J50" s="185"/>
      <c r="K50" s="130"/>
      <c r="L50" s="125"/>
      <c r="M50" s="125"/>
      <c r="N50" s="125"/>
      <c r="O50" s="125"/>
      <c r="P50" s="125"/>
      <c r="Q50" s="186"/>
      <c r="R50" s="125"/>
      <c r="S50" s="125"/>
      <c r="T50" s="125"/>
      <c r="U50" s="125"/>
      <c r="V50" s="125"/>
      <c r="W50" s="187"/>
      <c r="X50" s="187"/>
      <c r="Y50" s="188"/>
    </row>
    <row r="51" spans="2:25" x14ac:dyDescent="0.3">
      <c r="L51" s="129"/>
      <c r="M51" s="129"/>
      <c r="N51" s="129"/>
      <c r="O51" s="129"/>
      <c r="P51" s="129"/>
    </row>
    <row r="58" spans="2:25" x14ac:dyDescent="0.3">
      <c r="S58" s="46"/>
    </row>
  </sheetData>
  <sheetProtection algorithmName="SHA-512" hashValue="1lQxIA3XyrFPlWQc7eHhXDN9cnu500imkWb22i+Y8QVyxrMpvkptfHdqcOn6e30L8rzYiXeLoJWfCsNlETtf6w==" saltValue="ozYS5v8xeA1nPskxUpaZvA==" spinCount="100000" sheet="1" objects="1" scenarios="1"/>
  <dataConsolidate/>
  <mergeCells count="4">
    <mergeCell ref="B1:I1"/>
    <mergeCell ref="B2:I2"/>
    <mergeCell ref="B3:H3"/>
    <mergeCell ref="B4:I4"/>
  </mergeCells>
  <dataValidations count="10">
    <dataValidation type="whole" allowBlank="1" showInputMessage="1" showErrorMessage="1" error="Please enter WHOLE numbers only ..." sqref="R26:T50 S9:T21" xr:uid="{00000000-0002-0000-0300-000000000000}">
      <formula1>MinimumDollarInputValue</formula1>
      <formula2>MaximumDollarInputValue</formula2>
    </dataValidation>
    <dataValidation type="whole" allowBlank="1" showErrorMessage="1" error="Please enter WHOLE numbers only ..." sqref="C16:E16 C26:E50" xr:uid="{00000000-0002-0000-0300-000001000000}">
      <formula1>MinimumDollarInputValue</formula1>
      <formula2>MaximumDollarInputValue</formula2>
    </dataValidation>
    <dataValidation type="whole" allowBlank="1" showInputMessage="1" showErrorMessage="1" sqref="V9:V21 V26:V50" xr:uid="{00000000-0002-0000-0300-000002000000}">
      <formula1>MinimumDollarInputValue</formula1>
      <formula2>MaximumDollarInputValue</formula2>
    </dataValidation>
    <dataValidation type="list" allowBlank="1" showInputMessage="1" showErrorMessage="1" sqref="Q26:Q50" xr:uid="{00000000-0002-0000-0300-000003000000}">
      <formula1>Basis</formula1>
    </dataValidation>
    <dataValidation type="list" allowBlank="1" showInputMessage="1" showErrorMessage="1" sqref="W9:X21 W26:X50" xr:uid="{00000000-0002-0000-0300-000004000000}">
      <formula1>YN</formula1>
    </dataValidation>
    <dataValidation type="custom" allowBlank="1" showErrorMessage="1" error="You may only enter up to 2 decimal places ..." sqref="I26:I50 I16" xr:uid="{00000000-0002-0000-0300-000005000000}">
      <formula1>IF($I16=(INT($I16*100)/100),TRUE,FALSE)</formula1>
    </dataValidation>
    <dataValidation type="custom" allowBlank="1" showErrorMessage="1" error="You may only enter up to 2 decimal places ..." sqref="J16 J26:J50" xr:uid="{00000000-0002-0000-0300-000006000000}">
      <formula1>IF($J16=(INT($J16*100)/100),TRUE,FALSE)</formula1>
    </dataValidation>
    <dataValidation type="custom" allowBlank="1" showErrorMessage="1" error="You may only enter up to 2 decimal places ..." sqref="G26:H50 G16:H16" xr:uid="{00000000-0002-0000-0300-000007000000}">
      <formula1>IF(G16=(INT(G16*100)/100),TRUE,FALSE)</formula1>
    </dataValidation>
    <dataValidation type="decimal" allowBlank="1" showErrorMessage="1" errorTitle="Error" error="Please enter numeric values only." sqref="C9:C15 E9:E15 E17:E22 Q17:Q22 G9:G15 I9:I15 K9:K15 M9:M15 O9:O15 Q9:Q15 G17:G22 I17:I22 K17:K22 M17:M22 O17:O22 C17:C22" xr:uid="{00000000-0002-0000-0300-000008000000}">
      <formula1>MinimumDollarInputValue</formula1>
      <formula2>MaximumDollarInputValue</formula2>
    </dataValidation>
    <dataValidation type="whole" allowBlank="1" showErrorMessage="1" errorTitle="Error" error="Please enter WHOLE numbers only." sqref="F17:F22 R17:R22 F9:F15 D9:D15 H9:H15 J9:J15 L9:L15 N9:N15 P9:P15 R9:R15 H17:H22 J17:J22 L17:L22 N17:N22 P17:P22 D17:D22" xr:uid="{00000000-0002-0000-0300-00000A000000}">
      <formula1>MinimumDollarInputValue</formula1>
      <formula2>MaximumDollarInputValue</formula2>
    </dataValidation>
  </dataValidations>
  <pageMargins left="0.25" right="0.25" top="0.75" bottom="0.75" header="0.3" footer="0.3"/>
  <pageSetup scale="29" orientation="landscape" r:id="rId1"/>
  <ignoredErrors>
    <ignoredError sqref="E16:R16" formulaRange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4">
    <tabColor theme="5" tint="0.59999389629810485"/>
    <pageSetUpPr fitToPage="1"/>
  </sheetPr>
  <dimension ref="A1:W63"/>
  <sheetViews>
    <sheetView showGridLines="0" zoomScale="90" zoomScaleNormal="90" workbookViewId="0">
      <selection activeCell="E11" sqref="E11"/>
    </sheetView>
  </sheetViews>
  <sheetFormatPr defaultColWidth="9.1796875" defaultRowHeight="14" x14ac:dyDescent="0.3"/>
  <cols>
    <col min="1" max="1" width="6.7265625" style="2" bestFit="1" customWidth="1"/>
    <col min="2" max="2" width="62.7265625" style="1" customWidth="1"/>
    <col min="3" max="23" width="23.81640625" style="1" customWidth="1"/>
    <col min="24" max="24" width="5.7265625" style="2" customWidth="1"/>
    <col min="25" max="16384" width="9.1796875" style="2"/>
  </cols>
  <sheetData>
    <row r="1" spans="1:23" ht="43.5" customHeight="1" x14ac:dyDescent="1">
      <c r="B1" s="394" t="s">
        <v>0</v>
      </c>
      <c r="C1" s="395"/>
      <c r="D1" s="395"/>
      <c r="E1" s="395"/>
      <c r="F1" s="395"/>
      <c r="G1" s="395"/>
      <c r="H1" s="395"/>
      <c r="I1" s="395"/>
      <c r="J1" s="395"/>
      <c r="K1" s="395"/>
      <c r="L1" s="2"/>
      <c r="M1" s="2"/>
      <c r="N1" s="2"/>
      <c r="O1" s="421"/>
      <c r="P1" s="422"/>
      <c r="Q1" s="422"/>
      <c r="R1" s="422"/>
      <c r="S1" s="422"/>
      <c r="T1" s="422"/>
      <c r="U1" s="422"/>
      <c r="V1" s="422"/>
      <c r="W1" s="2"/>
    </row>
    <row r="2" spans="1:23" ht="20.149999999999999" customHeight="1" x14ac:dyDescent="0.3">
      <c r="B2" s="396" t="s">
        <v>156</v>
      </c>
      <c r="C2" s="397"/>
      <c r="D2" s="397"/>
      <c r="E2" s="397"/>
      <c r="F2" s="397"/>
      <c r="G2" s="397"/>
      <c r="H2" s="397"/>
      <c r="I2" s="397"/>
      <c r="J2" s="397"/>
      <c r="K2" s="397"/>
      <c r="L2" s="2"/>
      <c r="M2" s="2"/>
      <c r="N2" s="2"/>
      <c r="O2" s="396"/>
      <c r="P2" s="397"/>
      <c r="Q2" s="397"/>
      <c r="R2" s="397"/>
      <c r="S2" s="397"/>
      <c r="T2" s="397"/>
      <c r="U2" s="397"/>
      <c r="V2" s="397"/>
      <c r="W2" s="2"/>
    </row>
    <row r="3" spans="1:23" ht="14.15" customHeight="1" x14ac:dyDescent="0.35">
      <c r="B3" s="406"/>
      <c r="C3" s="407"/>
      <c r="D3" s="407"/>
      <c r="E3" s="407"/>
      <c r="F3" s="407"/>
      <c r="G3" s="407"/>
      <c r="H3" s="407"/>
      <c r="I3" s="407"/>
      <c r="J3" s="407"/>
      <c r="K3" s="64" t="s">
        <v>2</v>
      </c>
      <c r="L3" s="2"/>
      <c r="M3" s="2"/>
      <c r="N3" s="2"/>
      <c r="O3" s="406"/>
      <c r="P3" s="407"/>
      <c r="Q3" s="407"/>
      <c r="R3" s="407"/>
      <c r="S3" s="407"/>
      <c r="T3" s="407"/>
      <c r="U3" s="407"/>
      <c r="V3" s="64" t="s">
        <v>2</v>
      </c>
      <c r="W3" s="2"/>
    </row>
    <row r="4" spans="1:23" s="26" customFormat="1" ht="15" customHeight="1" x14ac:dyDescent="0.35">
      <c r="A4" s="2"/>
      <c r="B4" s="398">
        <f>'Tab 1 - Agency Information'!C9</f>
        <v>0</v>
      </c>
      <c r="C4" s="416"/>
      <c r="D4" s="416"/>
      <c r="E4" s="416"/>
      <c r="F4" s="416"/>
      <c r="G4" s="416"/>
      <c r="H4" s="416"/>
      <c r="I4" s="416"/>
      <c r="J4" s="416"/>
      <c r="K4" s="416"/>
      <c r="O4" s="420"/>
      <c r="P4" s="407"/>
      <c r="Q4" s="407"/>
      <c r="R4" s="407"/>
      <c r="S4" s="407"/>
      <c r="T4" s="407"/>
      <c r="U4" s="407"/>
      <c r="V4" s="407"/>
    </row>
    <row r="5" spans="1:23" ht="33.65" customHeight="1" x14ac:dyDescent="0.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3" customFormat="1" ht="15.5" x14ac:dyDescent="0.35">
      <c r="C6" s="11"/>
      <c r="D6" s="11"/>
      <c r="F6" s="11"/>
      <c r="G6" s="11"/>
      <c r="H6" s="11"/>
      <c r="I6" s="11"/>
      <c r="J6" s="11"/>
      <c r="K6" s="11"/>
    </row>
    <row r="7" spans="1:23" s="32" customFormat="1" ht="28" x14ac:dyDescent="0.35">
      <c r="A7" s="31"/>
      <c r="B7" s="30" t="s">
        <v>157</v>
      </c>
      <c r="C7" s="30" t="s">
        <v>158</v>
      </c>
      <c r="D7" s="30" t="s">
        <v>159</v>
      </c>
      <c r="E7" s="30" t="s">
        <v>160</v>
      </c>
      <c r="F7" s="30" t="s">
        <v>161</v>
      </c>
      <c r="G7" s="30" t="s">
        <v>162</v>
      </c>
      <c r="H7" s="30" t="s">
        <v>163</v>
      </c>
      <c r="I7" s="30" t="s">
        <v>164</v>
      </c>
      <c r="J7" s="30" t="s">
        <v>165</v>
      </c>
      <c r="K7" s="30" t="s">
        <v>166</v>
      </c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x14ac:dyDescent="0.3">
      <c r="A8" s="1" t="s">
        <v>95</v>
      </c>
      <c r="B8" s="9"/>
      <c r="C8" s="10">
        <v>1</v>
      </c>
      <c r="D8" s="10">
        <v>2</v>
      </c>
      <c r="E8" s="10">
        <v>3</v>
      </c>
      <c r="F8" s="28">
        <v>4</v>
      </c>
      <c r="G8" s="10">
        <v>5</v>
      </c>
      <c r="H8" s="10">
        <v>6</v>
      </c>
      <c r="I8" s="10">
        <v>7</v>
      </c>
      <c r="J8" s="10">
        <v>8</v>
      </c>
      <c r="K8" s="10">
        <v>9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x14ac:dyDescent="0.3">
      <c r="A9" s="8">
        <v>1</v>
      </c>
      <c r="B9" s="29" t="s">
        <v>167</v>
      </c>
      <c r="C9" s="326">
        <f>SUM(D9:K9)</f>
        <v>0</v>
      </c>
      <c r="D9" s="34"/>
      <c r="E9" s="34"/>
      <c r="F9" s="34"/>
      <c r="G9" s="34"/>
      <c r="H9" s="34"/>
      <c r="I9" s="34"/>
      <c r="J9" s="34"/>
      <c r="K9" s="34"/>
      <c r="L9" s="185"/>
      <c r="M9" s="185"/>
      <c r="N9" s="185"/>
      <c r="O9" s="185"/>
      <c r="P9" s="125"/>
      <c r="Q9" s="125"/>
      <c r="R9" s="125"/>
      <c r="S9" s="125"/>
      <c r="T9" s="125"/>
      <c r="U9" s="187"/>
      <c r="V9" s="187"/>
      <c r="W9" s="128"/>
    </row>
    <row r="10" spans="1:23" x14ac:dyDescent="0.3">
      <c r="A10" s="8">
        <v>2</v>
      </c>
      <c r="B10" s="29" t="s">
        <v>168</v>
      </c>
      <c r="C10" s="326">
        <f t="shared" ref="C10:C18" si="0">SUM(D10:K10)</f>
        <v>0</v>
      </c>
      <c r="D10" s="34"/>
      <c r="E10" s="34"/>
      <c r="F10" s="34"/>
      <c r="G10" s="34"/>
      <c r="H10" s="34"/>
      <c r="I10" s="34"/>
      <c r="J10" s="34"/>
      <c r="K10" s="34"/>
      <c r="L10" s="185"/>
      <c r="M10" s="185"/>
      <c r="N10" s="185"/>
      <c r="O10" s="185"/>
      <c r="P10" s="125"/>
      <c r="Q10" s="125"/>
      <c r="R10" s="125"/>
      <c r="S10" s="125"/>
      <c r="T10" s="125"/>
      <c r="U10" s="187"/>
      <c r="V10" s="187"/>
      <c r="W10" s="128"/>
    </row>
    <row r="11" spans="1:23" x14ac:dyDescent="0.3">
      <c r="A11" s="8">
        <v>3</v>
      </c>
      <c r="B11" s="29" t="s">
        <v>169</v>
      </c>
      <c r="C11" s="326">
        <f t="shared" si="0"/>
        <v>0</v>
      </c>
      <c r="D11" s="34"/>
      <c r="E11" s="34"/>
      <c r="F11" s="34"/>
      <c r="G11" s="34"/>
      <c r="H11" s="34"/>
      <c r="I11" s="34"/>
      <c r="J11" s="34"/>
      <c r="K11" s="34"/>
      <c r="L11" s="185"/>
      <c r="M11" s="185"/>
      <c r="N11" s="185"/>
      <c r="O11" s="185"/>
      <c r="P11" s="125"/>
      <c r="Q11" s="125"/>
      <c r="R11" s="125"/>
      <c r="S11" s="125"/>
      <c r="T11" s="125"/>
      <c r="U11" s="187"/>
      <c r="V11" s="187"/>
      <c r="W11" s="128"/>
    </row>
    <row r="12" spans="1:23" x14ac:dyDescent="0.3">
      <c r="A12" s="8">
        <v>4</v>
      </c>
      <c r="B12" s="29" t="s">
        <v>170</v>
      </c>
      <c r="C12" s="326">
        <f t="shared" si="0"/>
        <v>0</v>
      </c>
      <c r="D12" s="34"/>
      <c r="E12" s="34"/>
      <c r="F12" s="34"/>
      <c r="G12" s="34"/>
      <c r="H12" s="34"/>
      <c r="I12" s="34"/>
      <c r="J12" s="34"/>
      <c r="K12" s="34"/>
      <c r="L12" s="185"/>
      <c r="M12" s="185"/>
      <c r="N12" s="185"/>
      <c r="O12" s="185"/>
      <c r="P12" s="125"/>
      <c r="Q12" s="125"/>
      <c r="R12" s="125"/>
      <c r="S12" s="125"/>
      <c r="T12" s="125"/>
      <c r="U12" s="187"/>
      <c r="V12" s="187"/>
      <c r="W12" s="128"/>
    </row>
    <row r="13" spans="1:23" x14ac:dyDescent="0.3">
      <c r="A13" s="8">
        <v>5</v>
      </c>
      <c r="B13" s="29" t="s">
        <v>171</v>
      </c>
      <c r="C13" s="326">
        <f t="shared" si="0"/>
        <v>0</v>
      </c>
      <c r="D13" s="34"/>
      <c r="E13" s="34"/>
      <c r="F13" s="34"/>
      <c r="G13" s="34"/>
      <c r="H13" s="34"/>
      <c r="I13" s="34"/>
      <c r="J13" s="34"/>
      <c r="K13" s="34"/>
      <c r="L13" s="185"/>
      <c r="M13" s="185"/>
      <c r="N13" s="185"/>
      <c r="O13" s="185"/>
      <c r="P13" s="125"/>
      <c r="Q13" s="125"/>
      <c r="R13" s="125"/>
      <c r="S13" s="125"/>
      <c r="T13" s="125"/>
      <c r="U13" s="187"/>
      <c r="V13" s="187"/>
      <c r="W13" s="128"/>
    </row>
    <row r="14" spans="1:23" x14ac:dyDescent="0.3">
      <c r="A14" s="8">
        <v>6</v>
      </c>
      <c r="B14" s="29" t="s">
        <v>172</v>
      </c>
      <c r="C14" s="326">
        <f t="shared" si="0"/>
        <v>0</v>
      </c>
      <c r="D14" s="34"/>
      <c r="E14" s="34"/>
      <c r="F14" s="34"/>
      <c r="G14" s="34"/>
      <c r="H14" s="34"/>
      <c r="I14" s="34"/>
      <c r="J14" s="34"/>
      <c r="K14" s="34"/>
      <c r="L14" s="185"/>
      <c r="M14" s="185"/>
      <c r="N14" s="185"/>
      <c r="O14" s="185"/>
      <c r="P14" s="125"/>
      <c r="Q14" s="125"/>
      <c r="R14" s="125"/>
      <c r="S14" s="125"/>
      <c r="T14" s="125"/>
      <c r="U14" s="187"/>
      <c r="V14" s="187"/>
      <c r="W14" s="128"/>
    </row>
    <row r="15" spans="1:23" x14ac:dyDescent="0.3">
      <c r="A15" s="8">
        <v>7</v>
      </c>
      <c r="B15" s="29" t="s">
        <v>173</v>
      </c>
      <c r="C15" s="326">
        <f t="shared" si="0"/>
        <v>0</v>
      </c>
      <c r="D15" s="34"/>
      <c r="E15" s="34"/>
      <c r="F15" s="34"/>
      <c r="G15" s="34"/>
      <c r="H15" s="34"/>
      <c r="I15" s="34"/>
      <c r="J15" s="34"/>
      <c r="K15" s="34"/>
      <c r="L15" s="185"/>
      <c r="M15" s="185"/>
      <c r="N15" s="185"/>
      <c r="O15" s="185"/>
      <c r="P15" s="125"/>
      <c r="Q15" s="125"/>
      <c r="R15" s="125"/>
      <c r="S15" s="125"/>
      <c r="T15" s="125"/>
      <c r="U15" s="187"/>
      <c r="V15" s="187"/>
      <c r="W15" s="128"/>
    </row>
    <row r="16" spans="1:23" x14ac:dyDescent="0.3">
      <c r="A16" s="8">
        <v>8</v>
      </c>
      <c r="B16" s="29" t="s">
        <v>174</v>
      </c>
      <c r="C16" s="326">
        <f t="shared" si="0"/>
        <v>0</v>
      </c>
      <c r="D16" s="34"/>
      <c r="E16" s="34"/>
      <c r="F16" s="34"/>
      <c r="G16" s="34"/>
      <c r="H16" s="34"/>
      <c r="I16" s="34"/>
      <c r="J16" s="34"/>
      <c r="K16" s="34"/>
      <c r="L16" s="185"/>
      <c r="M16" s="185"/>
      <c r="N16" s="185"/>
      <c r="O16" s="185"/>
      <c r="P16" s="125"/>
      <c r="Q16" s="125"/>
      <c r="R16" s="125"/>
      <c r="S16" s="125"/>
      <c r="T16" s="125"/>
      <c r="U16" s="187"/>
      <c r="V16" s="187"/>
      <c r="W16" s="128"/>
    </row>
    <row r="17" spans="1:23" x14ac:dyDescent="0.3">
      <c r="A17" s="8">
        <v>9</v>
      </c>
      <c r="B17" s="29" t="s">
        <v>175</v>
      </c>
      <c r="C17" s="326">
        <f t="shared" si="0"/>
        <v>0</v>
      </c>
      <c r="D17" s="34"/>
      <c r="E17" s="34"/>
      <c r="F17" s="34"/>
      <c r="G17" s="34"/>
      <c r="H17" s="175"/>
      <c r="I17" s="175"/>
      <c r="J17" s="34"/>
      <c r="K17" s="34"/>
      <c r="L17" s="185"/>
      <c r="M17" s="185"/>
      <c r="N17" s="185"/>
      <c r="O17" s="185"/>
      <c r="P17" s="125"/>
      <c r="Q17" s="125"/>
      <c r="R17" s="125"/>
      <c r="S17" s="125"/>
      <c r="T17" s="125"/>
      <c r="U17" s="187"/>
      <c r="V17" s="187"/>
      <c r="W17" s="128"/>
    </row>
    <row r="18" spans="1:23" x14ac:dyDescent="0.3">
      <c r="A18" s="8">
        <v>10</v>
      </c>
      <c r="B18" s="29" t="s">
        <v>176</v>
      </c>
      <c r="C18" s="326">
        <f t="shared" si="0"/>
        <v>0</v>
      </c>
      <c r="D18" s="34"/>
      <c r="E18" s="34"/>
      <c r="F18" s="34"/>
      <c r="G18" s="34"/>
      <c r="H18" s="34"/>
      <c r="I18" s="34"/>
      <c r="J18" s="34"/>
      <c r="K18" s="34"/>
      <c r="L18" s="185"/>
      <c r="M18" s="185"/>
      <c r="N18" s="185"/>
      <c r="O18" s="185"/>
      <c r="P18" s="125"/>
      <c r="Q18" s="125"/>
      <c r="R18" s="125"/>
      <c r="S18" s="125"/>
      <c r="T18" s="125"/>
      <c r="U18" s="187"/>
      <c r="V18" s="187"/>
      <c r="W18" s="128"/>
    </row>
    <row r="19" spans="1:23" x14ac:dyDescent="0.3">
      <c r="A19" s="8">
        <v>11</v>
      </c>
      <c r="B19" s="154" t="s">
        <v>177</v>
      </c>
      <c r="C19" s="417"/>
      <c r="D19" s="418"/>
      <c r="E19" s="419"/>
      <c r="F19" s="155"/>
      <c r="G19" s="193"/>
      <c r="H19" s="193"/>
      <c r="I19" s="193"/>
      <c r="J19" s="193"/>
      <c r="K19" s="194"/>
      <c r="L19" s="185"/>
      <c r="M19" s="185"/>
      <c r="N19" s="185"/>
      <c r="O19" s="185"/>
      <c r="P19" s="125"/>
      <c r="Q19" s="125"/>
      <c r="R19" s="125"/>
      <c r="S19" s="125"/>
      <c r="T19" s="125"/>
      <c r="U19" s="187"/>
      <c r="V19" s="187"/>
      <c r="W19" s="128"/>
    </row>
    <row r="20" spans="1:23" x14ac:dyDescent="0.3">
      <c r="A20" s="8">
        <v>12</v>
      </c>
      <c r="B20" s="29" t="s">
        <v>178</v>
      </c>
      <c r="C20" s="328">
        <f>SUM(C9:C18)</f>
        <v>0</v>
      </c>
      <c r="D20" s="326">
        <f>SUM(D9:D18)</f>
        <v>0</v>
      </c>
      <c r="E20" s="326">
        <f t="shared" ref="E20:K20" si="1">SUM(E9:E18)</f>
        <v>0</v>
      </c>
      <c r="F20" s="326">
        <f t="shared" si="1"/>
        <v>0</v>
      </c>
      <c r="G20" s="326">
        <f>SUM(G9:G18)</f>
        <v>0</v>
      </c>
      <c r="H20" s="326">
        <f>SUM(H9:H16,H18)</f>
        <v>0</v>
      </c>
      <c r="I20" s="326">
        <f>SUM(I9:I16,I18)</f>
        <v>0</v>
      </c>
      <c r="J20" s="326">
        <f t="shared" si="1"/>
        <v>0</v>
      </c>
      <c r="K20" s="326">
        <f t="shared" si="1"/>
        <v>0</v>
      </c>
      <c r="L20" s="133"/>
      <c r="M20" s="130"/>
      <c r="N20" s="130"/>
      <c r="O20" s="130"/>
      <c r="P20" s="127"/>
      <c r="Q20" s="125"/>
      <c r="R20" s="125"/>
      <c r="S20" s="125"/>
      <c r="T20" s="125"/>
      <c r="U20" s="187"/>
      <c r="V20" s="187"/>
      <c r="W20" s="128"/>
    </row>
    <row r="21" spans="1:23" x14ac:dyDescent="0.3">
      <c r="A21" s="8"/>
      <c r="B21" s="124"/>
      <c r="C21" s="157"/>
      <c r="D21" s="157"/>
      <c r="E21" s="157"/>
      <c r="F21" s="157"/>
      <c r="G21" s="158"/>
      <c r="H21" s="158"/>
      <c r="I21" s="158"/>
      <c r="J21" s="158"/>
      <c r="K21" s="133"/>
      <c r="L21" s="133"/>
      <c r="M21" s="130"/>
      <c r="N21" s="130"/>
      <c r="O21" s="130"/>
      <c r="P21" s="127"/>
      <c r="Q21" s="125"/>
      <c r="R21" s="125"/>
      <c r="S21" s="125"/>
      <c r="T21" s="125"/>
      <c r="U21" s="187"/>
      <c r="V21" s="187"/>
      <c r="W21" s="128"/>
    </row>
    <row r="22" spans="1:23" ht="15" customHeight="1" x14ac:dyDescent="0.4">
      <c r="A22" s="8"/>
      <c r="B22" s="143" t="s">
        <v>179</v>
      </c>
      <c r="C22" s="156"/>
      <c r="D22" s="159"/>
      <c r="E22" s="159"/>
      <c r="F22" s="159"/>
      <c r="G22" s="160"/>
      <c r="H22" s="160"/>
      <c r="I22" s="160"/>
      <c r="J22" s="160"/>
      <c r="K22" s="161"/>
      <c r="L22" s="185"/>
      <c r="M22" s="185"/>
      <c r="N22" s="185"/>
      <c r="O22" s="185"/>
      <c r="P22" s="125"/>
      <c r="Q22" s="125"/>
      <c r="R22" s="125"/>
      <c r="S22" s="125"/>
      <c r="T22" s="125"/>
      <c r="U22" s="187"/>
      <c r="V22" s="187"/>
      <c r="W22" s="128"/>
    </row>
    <row r="23" spans="1:23" x14ac:dyDescent="0.3">
      <c r="A23" s="8">
        <v>13</v>
      </c>
      <c r="B23" s="29" t="s">
        <v>180</v>
      </c>
      <c r="C23" s="175"/>
      <c r="D23" s="175"/>
      <c r="E23" s="175"/>
      <c r="F23" s="175"/>
      <c r="G23" s="175"/>
      <c r="H23" s="175"/>
      <c r="I23" s="175"/>
      <c r="J23" s="175"/>
      <c r="K23" s="326">
        <f>D20+K20</f>
        <v>0</v>
      </c>
      <c r="L23" s="185"/>
      <c r="M23" s="185"/>
      <c r="N23" s="185"/>
      <c r="O23" s="185"/>
      <c r="P23" s="125"/>
      <c r="Q23" s="125"/>
      <c r="R23" s="125"/>
      <c r="S23" s="125"/>
      <c r="T23" s="125"/>
      <c r="U23" s="187"/>
      <c r="V23" s="187"/>
      <c r="W23" s="128"/>
    </row>
    <row r="24" spans="1:23" x14ac:dyDescent="0.3">
      <c r="A24" s="8">
        <v>14</v>
      </c>
      <c r="B24" s="29" t="s">
        <v>181</v>
      </c>
      <c r="C24" s="175"/>
      <c r="D24" s="175"/>
      <c r="E24" s="326">
        <f>ROUND(D30*K23,0)</f>
        <v>0</v>
      </c>
      <c r="F24" s="326">
        <f>ROUND(D31*K23,0)</f>
        <v>0</v>
      </c>
      <c r="G24" s="326">
        <f>ROUND(D32*K23,0)</f>
        <v>0</v>
      </c>
      <c r="H24" s="326">
        <f>ROUND(D33*K23,0)</f>
        <v>0</v>
      </c>
      <c r="I24" s="326">
        <f>ROUND(D34*K23,0)</f>
        <v>0</v>
      </c>
      <c r="J24" s="326">
        <f>ROUND(D35*K23,0)</f>
        <v>0</v>
      </c>
      <c r="K24" s="175"/>
      <c r="L24" s="185"/>
      <c r="M24" s="185"/>
      <c r="N24" s="185"/>
      <c r="O24" s="185"/>
      <c r="P24" s="125"/>
      <c r="Q24" s="125"/>
      <c r="R24" s="125"/>
      <c r="S24" s="125"/>
      <c r="T24" s="125"/>
      <c r="U24" s="187"/>
      <c r="V24" s="187"/>
      <c r="W24" s="128"/>
    </row>
    <row r="25" spans="1:23" x14ac:dyDescent="0.3">
      <c r="A25" s="8">
        <v>15</v>
      </c>
      <c r="B25" s="29" t="s">
        <v>182</v>
      </c>
      <c r="C25" s="175"/>
      <c r="D25" s="175"/>
      <c r="E25" s="332">
        <f>E20</f>
        <v>0</v>
      </c>
      <c r="F25" s="332">
        <f>F20</f>
        <v>0</v>
      </c>
      <c r="G25" s="332">
        <f t="shared" ref="G25:J25" si="2">G20</f>
        <v>0</v>
      </c>
      <c r="H25" s="332">
        <f t="shared" si="2"/>
        <v>0</v>
      </c>
      <c r="I25" s="332">
        <f t="shared" si="2"/>
        <v>0</v>
      </c>
      <c r="J25" s="332">
        <f t="shared" si="2"/>
        <v>0</v>
      </c>
      <c r="K25" s="175"/>
      <c r="L25" s="185"/>
      <c r="M25" s="185"/>
      <c r="N25" s="185"/>
      <c r="O25" s="185"/>
      <c r="P25" s="125"/>
      <c r="Q25" s="127"/>
      <c r="R25" s="127"/>
      <c r="S25" s="127"/>
      <c r="T25" s="125"/>
      <c r="U25" s="47"/>
      <c r="V25" s="47"/>
      <c r="W25" s="128"/>
    </row>
    <row r="26" spans="1:23" x14ac:dyDescent="0.3">
      <c r="A26" s="8">
        <v>16</v>
      </c>
      <c r="B26" s="146" t="s">
        <v>183</v>
      </c>
      <c r="C26" s="328">
        <f>SUM(E26:J26)</f>
        <v>0</v>
      </c>
      <c r="D26" s="175"/>
      <c r="E26" s="326">
        <f>SUM(E24,E25)</f>
        <v>0</v>
      </c>
      <c r="F26" s="326">
        <f t="shared" ref="F26:J26" si="3">SUM(F24,F25)</f>
        <v>0</v>
      </c>
      <c r="G26" s="326">
        <f t="shared" si="3"/>
        <v>0</v>
      </c>
      <c r="H26" s="326">
        <f t="shared" si="3"/>
        <v>0</v>
      </c>
      <c r="I26" s="326">
        <f t="shared" si="3"/>
        <v>0</v>
      </c>
      <c r="J26" s="326">
        <f t="shared" si="3"/>
        <v>0</v>
      </c>
      <c r="K26" s="175"/>
      <c r="L26" s="133"/>
      <c r="M26" s="130"/>
      <c r="N26" s="130"/>
      <c r="O26" s="130"/>
      <c r="P26" s="127"/>
      <c r="Q26" s="125"/>
      <c r="R26" s="125"/>
      <c r="S26" s="125"/>
      <c r="T26" s="125"/>
      <c r="U26" s="47"/>
      <c r="V26" s="47"/>
    </row>
    <row r="27" spans="1:23" x14ac:dyDescent="0.3">
      <c r="B27" s="47"/>
      <c r="C27" s="35"/>
      <c r="D27" s="35"/>
      <c r="E27" s="35"/>
      <c r="F27" s="35"/>
      <c r="G27" s="35"/>
      <c r="H27" s="35"/>
      <c r="I27" s="35"/>
      <c r="J27" s="35"/>
      <c r="K27" s="33"/>
      <c r="L27" s="33"/>
      <c r="M27" s="52"/>
      <c r="N27" s="35"/>
      <c r="O27" s="48"/>
      <c r="P27" s="16"/>
      <c r="Q27" s="45"/>
      <c r="R27" s="45"/>
      <c r="T27" s="45"/>
      <c r="U27" s="126"/>
      <c r="V27" s="126"/>
      <c r="W27" s="45"/>
    </row>
    <row r="28" spans="1:23" ht="18" x14ac:dyDescent="0.3">
      <c r="B28" s="163" t="s">
        <v>184</v>
      </c>
      <c r="C28" s="189"/>
      <c r="D28" s="125"/>
      <c r="E28" s="125"/>
      <c r="F28" s="125"/>
      <c r="G28" s="125"/>
      <c r="H28" s="125"/>
      <c r="I28" s="125"/>
      <c r="J28" s="125"/>
      <c r="K28" s="185"/>
      <c r="L28" s="185"/>
      <c r="M28" s="130"/>
      <c r="N28" s="125"/>
      <c r="O28" s="186"/>
      <c r="P28" s="125"/>
      <c r="Q28" s="125"/>
      <c r="R28" s="125"/>
      <c r="S28" s="125"/>
      <c r="T28" s="125"/>
      <c r="U28" s="187"/>
      <c r="V28" s="187"/>
      <c r="W28" s="188"/>
    </row>
    <row r="29" spans="1:23" ht="28" x14ac:dyDescent="0.3">
      <c r="B29" s="164" t="s">
        <v>185</v>
      </c>
      <c r="C29" s="162" t="s">
        <v>186</v>
      </c>
      <c r="D29" s="167" t="s">
        <v>187</v>
      </c>
      <c r="E29" s="125"/>
      <c r="F29" s="125"/>
      <c r="G29" s="184"/>
      <c r="H29" s="184"/>
      <c r="I29" s="184"/>
      <c r="J29" s="184"/>
      <c r="K29" s="185"/>
      <c r="L29" s="185"/>
      <c r="M29" s="130"/>
      <c r="N29" s="125"/>
      <c r="O29" s="186"/>
      <c r="P29" s="125"/>
      <c r="Q29" s="125"/>
      <c r="R29" s="125"/>
      <c r="S29" s="125"/>
      <c r="T29" s="125"/>
      <c r="U29" s="187"/>
      <c r="V29" s="187"/>
      <c r="W29" s="188"/>
    </row>
    <row r="30" spans="1:23" ht="14.25" customHeight="1" x14ac:dyDescent="0.3">
      <c r="A30" s="2">
        <v>17</v>
      </c>
      <c r="B30" s="195" t="s">
        <v>188</v>
      </c>
      <c r="C30" s="333">
        <f>SUM('3. Mileage and Transport'!D21,'3. Mileage and Transport'!D22,'3. Mileage and Transport'!D25,'3. Mileage and Transport'!D26)</f>
        <v>0</v>
      </c>
      <c r="D30" s="334">
        <f>IFERROR(C30/$C$36,0)</f>
        <v>0</v>
      </c>
      <c r="E30" s="190"/>
      <c r="F30" s="191"/>
      <c r="G30" s="184"/>
      <c r="H30" s="184"/>
      <c r="I30" s="184"/>
      <c r="J30" s="184"/>
      <c r="K30" s="185"/>
      <c r="L30" s="185"/>
      <c r="M30" s="130"/>
      <c r="N30" s="125"/>
      <c r="O30" s="186"/>
      <c r="P30" s="125"/>
      <c r="Q30" s="125"/>
      <c r="R30" s="125"/>
      <c r="S30" s="125"/>
      <c r="T30" s="125"/>
      <c r="U30" s="187"/>
      <c r="V30" s="187"/>
      <c r="W30" s="188"/>
    </row>
    <row r="31" spans="1:23" x14ac:dyDescent="0.3">
      <c r="A31" s="2">
        <v>18</v>
      </c>
      <c r="B31" s="165" t="s">
        <v>189</v>
      </c>
      <c r="C31" s="333">
        <f>SUM('3. Mileage and Transport'!D23,'3. Mileage and Transport'!D24)</f>
        <v>0</v>
      </c>
      <c r="D31" s="334">
        <f t="shared" ref="D31:D35" si="4">IFERROR(C31/$C$36,0)</f>
        <v>0</v>
      </c>
      <c r="E31" s="192"/>
      <c r="F31" s="191"/>
      <c r="G31" s="184"/>
      <c r="H31" s="184"/>
      <c r="I31" s="184"/>
      <c r="J31" s="184"/>
      <c r="K31" s="185"/>
      <c r="L31" s="185"/>
      <c r="M31" s="130"/>
      <c r="N31" s="125"/>
      <c r="O31" s="186"/>
      <c r="P31" s="125"/>
      <c r="Q31" s="125"/>
      <c r="R31" s="125"/>
      <c r="S31" s="125"/>
      <c r="T31" s="125"/>
      <c r="U31" s="187"/>
      <c r="V31" s="187"/>
      <c r="W31" s="188"/>
    </row>
    <row r="32" spans="1:23" x14ac:dyDescent="0.3">
      <c r="A32" s="2">
        <v>19</v>
      </c>
      <c r="B32" s="165" t="s">
        <v>190</v>
      </c>
      <c r="C32" s="333">
        <f>SUM('3. Mileage and Transport'!D27,'3. Mileage and Transport'!D29,'3. Mileage and Transport'!D28)</f>
        <v>0</v>
      </c>
      <c r="D32" s="334">
        <f t="shared" si="4"/>
        <v>0</v>
      </c>
      <c r="E32" s="192"/>
      <c r="F32" s="191"/>
      <c r="G32" s="184"/>
      <c r="H32" s="184"/>
      <c r="I32" s="184"/>
      <c r="J32" s="184"/>
      <c r="K32" s="185"/>
      <c r="L32" s="185"/>
      <c r="M32" s="130"/>
      <c r="N32" s="125"/>
      <c r="O32" s="186"/>
      <c r="P32" s="125"/>
      <c r="Q32" s="125"/>
      <c r="R32" s="125"/>
      <c r="S32" s="125"/>
      <c r="T32" s="125"/>
      <c r="U32" s="187"/>
      <c r="V32" s="187"/>
      <c r="W32" s="188"/>
    </row>
    <row r="33" spans="1:23" x14ac:dyDescent="0.3">
      <c r="A33" s="2">
        <v>20</v>
      </c>
      <c r="B33" s="165" t="s">
        <v>191</v>
      </c>
      <c r="C33" s="333">
        <f>'3. Mileage and Transport'!D30</f>
        <v>0</v>
      </c>
      <c r="D33" s="334">
        <f t="shared" si="4"/>
        <v>0</v>
      </c>
      <c r="E33" s="192"/>
      <c r="F33" s="191"/>
      <c r="G33" s="184"/>
      <c r="H33" s="184"/>
      <c r="I33" s="184"/>
      <c r="J33" s="184"/>
      <c r="K33" s="185"/>
      <c r="L33" s="185"/>
      <c r="M33" s="130"/>
      <c r="N33" s="125"/>
      <c r="O33" s="186"/>
      <c r="P33" s="125"/>
      <c r="Q33" s="125"/>
      <c r="R33" s="125"/>
      <c r="S33" s="125"/>
      <c r="T33" s="125"/>
      <c r="U33" s="187"/>
      <c r="V33" s="187"/>
      <c r="W33" s="188"/>
    </row>
    <row r="34" spans="1:23" x14ac:dyDescent="0.3">
      <c r="A34" s="2">
        <v>21</v>
      </c>
      <c r="B34" s="165" t="s">
        <v>192</v>
      </c>
      <c r="C34" s="333">
        <f>'3. Mileage and Transport'!D31</f>
        <v>0</v>
      </c>
      <c r="D34" s="334">
        <f t="shared" si="4"/>
        <v>0</v>
      </c>
      <c r="E34" s="192"/>
      <c r="F34" s="191"/>
      <c r="G34" s="184"/>
      <c r="H34" s="184"/>
      <c r="I34" s="184"/>
      <c r="J34" s="184"/>
      <c r="K34" s="185"/>
      <c r="L34" s="185"/>
      <c r="M34" s="130"/>
      <c r="N34" s="125"/>
      <c r="O34" s="186"/>
      <c r="P34" s="125"/>
      <c r="Q34" s="125"/>
      <c r="R34" s="125"/>
      <c r="S34" s="125"/>
      <c r="T34" s="125"/>
      <c r="U34" s="187"/>
      <c r="V34" s="187"/>
      <c r="W34" s="188"/>
    </row>
    <row r="35" spans="1:23" x14ac:dyDescent="0.3">
      <c r="A35" s="2">
        <v>22</v>
      </c>
      <c r="B35" s="165" t="s">
        <v>193</v>
      </c>
      <c r="C35" s="333">
        <f>'3. Mileage and Transport'!D32</f>
        <v>0</v>
      </c>
      <c r="D35" s="334">
        <f t="shared" si="4"/>
        <v>0</v>
      </c>
      <c r="E35" s="192"/>
      <c r="F35" s="191"/>
      <c r="G35" s="184"/>
      <c r="H35" s="184"/>
      <c r="I35" s="184"/>
      <c r="J35" s="184"/>
      <c r="K35" s="185"/>
      <c r="L35" s="185"/>
      <c r="M35" s="130"/>
      <c r="N35" s="125"/>
      <c r="O35" s="186"/>
      <c r="P35" s="125"/>
      <c r="Q35" s="125"/>
      <c r="R35" s="125"/>
      <c r="S35" s="125"/>
      <c r="T35" s="125"/>
      <c r="U35" s="187"/>
      <c r="V35" s="187"/>
      <c r="W35" s="188"/>
    </row>
    <row r="36" spans="1:23" x14ac:dyDescent="0.3">
      <c r="A36" s="2">
        <v>23</v>
      </c>
      <c r="B36" s="165" t="s">
        <v>158</v>
      </c>
      <c r="C36" s="333">
        <f>SUM(C30:C35)</f>
        <v>0</v>
      </c>
      <c r="D36" s="335">
        <f>SUM(D30:D35)</f>
        <v>0</v>
      </c>
      <c r="E36" s="192"/>
      <c r="F36" s="191"/>
      <c r="G36" s="184"/>
      <c r="H36" s="184"/>
      <c r="I36" s="184"/>
      <c r="J36" s="184"/>
      <c r="K36" s="185"/>
      <c r="L36" s="185"/>
      <c r="M36" s="130"/>
      <c r="N36" s="125"/>
      <c r="O36" s="186"/>
      <c r="P36" s="125"/>
      <c r="Q36" s="125"/>
      <c r="R36" s="125"/>
      <c r="S36" s="125"/>
      <c r="T36" s="125"/>
      <c r="U36" s="187"/>
      <c r="V36" s="187"/>
      <c r="W36" s="188"/>
    </row>
    <row r="37" spans="1:23" ht="50.5" x14ac:dyDescent="0.3">
      <c r="B37" s="166" t="s">
        <v>194</v>
      </c>
      <c r="C37" s="125"/>
      <c r="D37" s="125"/>
      <c r="E37" s="125"/>
      <c r="F37" s="125"/>
      <c r="G37" s="184"/>
      <c r="H37" s="184"/>
      <c r="I37" s="184"/>
      <c r="J37" s="184"/>
      <c r="K37" s="185"/>
      <c r="L37" s="185"/>
      <c r="M37" s="130"/>
      <c r="N37" s="125"/>
      <c r="O37" s="186"/>
      <c r="P37" s="125"/>
      <c r="Q37" s="125"/>
      <c r="R37" s="125"/>
      <c r="S37" s="125"/>
      <c r="T37" s="125"/>
      <c r="U37" s="187"/>
      <c r="V37" s="187"/>
      <c r="W37" s="188"/>
    </row>
    <row r="38" spans="1:23" x14ac:dyDescent="0.3">
      <c r="B38" s="166"/>
      <c r="C38" s="125"/>
      <c r="D38" s="125"/>
      <c r="E38" s="125"/>
      <c r="F38" s="125"/>
      <c r="G38" s="184"/>
      <c r="H38" s="184"/>
      <c r="I38" s="184"/>
      <c r="J38" s="184"/>
      <c r="K38" s="185"/>
      <c r="L38" s="185"/>
      <c r="M38" s="130"/>
      <c r="N38" s="125"/>
      <c r="O38" s="186"/>
      <c r="P38" s="125"/>
      <c r="Q38" s="125"/>
      <c r="R38" s="125"/>
      <c r="S38" s="125"/>
      <c r="T38" s="125"/>
      <c r="U38" s="187"/>
      <c r="V38" s="187"/>
      <c r="W38" s="188"/>
    </row>
    <row r="39" spans="1:23" x14ac:dyDescent="0.3">
      <c r="B39" s="128"/>
      <c r="C39" s="125"/>
      <c r="D39" s="125"/>
      <c r="E39" s="125"/>
      <c r="F39" s="125"/>
      <c r="G39" s="184"/>
      <c r="H39" s="184"/>
      <c r="I39" s="184"/>
      <c r="J39" s="184"/>
      <c r="K39" s="185"/>
      <c r="L39" s="185"/>
      <c r="M39" s="130"/>
      <c r="N39" s="125"/>
      <c r="O39" s="186"/>
      <c r="P39" s="125"/>
      <c r="Q39" s="125"/>
      <c r="R39" s="125"/>
      <c r="S39" s="125"/>
      <c r="T39" s="125"/>
      <c r="U39" s="187"/>
      <c r="V39" s="187"/>
      <c r="W39" s="188"/>
    </row>
    <row r="40" spans="1:23" x14ac:dyDescent="0.3">
      <c r="B40" s="128"/>
      <c r="C40" s="125"/>
      <c r="D40" s="125"/>
      <c r="E40" s="125"/>
      <c r="F40" s="125"/>
      <c r="G40" s="184"/>
      <c r="H40" s="184"/>
      <c r="I40" s="184"/>
      <c r="J40" s="184"/>
      <c r="K40" s="185"/>
      <c r="L40" s="185"/>
      <c r="M40" s="130"/>
      <c r="N40" s="125"/>
      <c r="O40" s="186"/>
      <c r="P40" s="125"/>
      <c r="Q40" s="125"/>
      <c r="R40" s="125"/>
      <c r="S40" s="125"/>
      <c r="T40" s="125"/>
      <c r="U40" s="187"/>
      <c r="V40" s="187"/>
      <c r="W40" s="188"/>
    </row>
    <row r="41" spans="1:23" x14ac:dyDescent="0.3">
      <c r="B41" s="128"/>
      <c r="C41" s="125"/>
      <c r="D41" s="125"/>
      <c r="E41" s="125"/>
      <c r="F41" s="125"/>
      <c r="G41" s="184"/>
      <c r="H41" s="184"/>
      <c r="I41" s="184"/>
      <c r="J41" s="184"/>
      <c r="K41" s="185"/>
      <c r="L41" s="185"/>
      <c r="M41" s="130"/>
      <c r="N41" s="125"/>
      <c r="O41" s="186"/>
      <c r="P41" s="125"/>
      <c r="Q41" s="125"/>
      <c r="R41" s="125"/>
      <c r="S41" s="125"/>
      <c r="T41" s="125"/>
      <c r="U41" s="187"/>
      <c r="V41" s="187"/>
      <c r="W41" s="188"/>
    </row>
    <row r="42" spans="1:23" x14ac:dyDescent="0.3">
      <c r="B42" s="128"/>
      <c r="C42" s="125"/>
      <c r="D42" s="125"/>
      <c r="E42" s="125"/>
      <c r="F42" s="125"/>
      <c r="G42" s="184"/>
      <c r="H42" s="184"/>
      <c r="I42" s="184"/>
      <c r="J42" s="184"/>
      <c r="K42" s="185"/>
      <c r="L42" s="185"/>
      <c r="M42" s="130"/>
      <c r="N42" s="125"/>
      <c r="O42" s="186"/>
      <c r="P42" s="125"/>
      <c r="Q42" s="125"/>
      <c r="R42" s="125"/>
      <c r="S42" s="125"/>
      <c r="T42" s="125"/>
      <c r="U42" s="187"/>
      <c r="V42" s="187"/>
      <c r="W42" s="188"/>
    </row>
    <row r="43" spans="1:23" x14ac:dyDescent="0.3">
      <c r="B43" s="128"/>
      <c r="C43" s="125"/>
      <c r="D43" s="125"/>
      <c r="E43" s="125"/>
      <c r="F43" s="125"/>
      <c r="G43" s="184"/>
      <c r="H43" s="184"/>
      <c r="I43" s="184"/>
      <c r="J43" s="184"/>
      <c r="K43" s="185"/>
      <c r="L43" s="185"/>
      <c r="M43" s="130"/>
      <c r="N43" s="125"/>
      <c r="O43" s="186"/>
      <c r="P43" s="125"/>
      <c r="Q43" s="125"/>
      <c r="R43" s="125"/>
      <c r="S43" s="125"/>
      <c r="T43" s="125"/>
      <c r="U43" s="187"/>
      <c r="V43" s="187"/>
      <c r="W43" s="188"/>
    </row>
    <row r="44" spans="1:23" x14ac:dyDescent="0.3">
      <c r="B44" s="128"/>
      <c r="C44" s="125"/>
      <c r="D44" s="125"/>
      <c r="E44" s="125"/>
      <c r="F44" s="125"/>
      <c r="G44" s="184"/>
      <c r="H44" s="184"/>
      <c r="I44" s="184"/>
      <c r="J44" s="184"/>
      <c r="K44" s="185"/>
      <c r="L44" s="185"/>
      <c r="M44" s="130"/>
      <c r="N44" s="125"/>
      <c r="O44" s="186"/>
      <c r="P44" s="125"/>
      <c r="Q44" s="125"/>
      <c r="R44" s="125"/>
      <c r="S44" s="125"/>
      <c r="T44" s="125"/>
      <c r="U44" s="187"/>
      <c r="V44" s="187"/>
      <c r="W44" s="188"/>
    </row>
    <row r="45" spans="1:23" x14ac:dyDescent="0.3">
      <c r="B45" s="128"/>
      <c r="C45" s="125"/>
      <c r="D45" s="125"/>
      <c r="E45" s="125"/>
      <c r="F45" s="125"/>
      <c r="G45" s="184"/>
      <c r="H45" s="184"/>
      <c r="I45" s="184"/>
      <c r="J45" s="184"/>
      <c r="K45" s="185"/>
      <c r="L45" s="185"/>
      <c r="M45" s="130"/>
      <c r="N45" s="125"/>
      <c r="O45" s="186"/>
      <c r="P45" s="125"/>
      <c r="Q45" s="125"/>
      <c r="R45" s="125"/>
      <c r="S45" s="125"/>
      <c r="T45" s="125"/>
      <c r="U45" s="187"/>
      <c r="V45" s="187"/>
      <c r="W45" s="188"/>
    </row>
    <row r="46" spans="1:23" x14ac:dyDescent="0.3">
      <c r="B46" s="128"/>
      <c r="C46" s="125"/>
      <c r="D46" s="125"/>
      <c r="E46" s="125"/>
      <c r="F46" s="125"/>
      <c r="G46" s="184"/>
      <c r="H46" s="184"/>
      <c r="I46" s="184"/>
      <c r="J46" s="184"/>
      <c r="K46" s="185"/>
      <c r="L46" s="185"/>
      <c r="M46" s="130"/>
      <c r="N46" s="125"/>
      <c r="O46" s="186"/>
      <c r="P46" s="125"/>
      <c r="Q46" s="125"/>
      <c r="R46" s="125"/>
      <c r="S46" s="125"/>
      <c r="T46" s="125"/>
      <c r="U46" s="187"/>
      <c r="V46" s="187"/>
      <c r="W46" s="188"/>
    </row>
    <row r="47" spans="1:23" x14ac:dyDescent="0.3">
      <c r="B47" s="128"/>
      <c r="C47" s="125"/>
      <c r="D47" s="125"/>
      <c r="E47" s="125"/>
      <c r="F47" s="125"/>
      <c r="G47" s="184"/>
      <c r="H47" s="184"/>
      <c r="I47" s="184"/>
      <c r="J47" s="184"/>
      <c r="K47" s="185"/>
      <c r="L47" s="185"/>
      <c r="M47" s="130"/>
      <c r="N47" s="125"/>
      <c r="O47" s="186"/>
      <c r="P47" s="125"/>
      <c r="Q47" s="125"/>
      <c r="R47" s="125"/>
      <c r="S47" s="125"/>
      <c r="T47" s="125"/>
      <c r="U47" s="187"/>
      <c r="V47" s="187"/>
      <c r="W47" s="188"/>
    </row>
    <row r="48" spans="1:23" x14ac:dyDescent="0.3">
      <c r="B48" s="128"/>
      <c r="C48" s="125"/>
      <c r="D48" s="125"/>
      <c r="E48" s="125"/>
      <c r="F48" s="125"/>
      <c r="G48" s="184"/>
      <c r="H48" s="184"/>
      <c r="I48" s="184"/>
      <c r="J48" s="184"/>
      <c r="K48" s="185"/>
      <c r="L48" s="185"/>
      <c r="M48" s="130"/>
      <c r="N48" s="125"/>
      <c r="O48" s="186"/>
      <c r="P48" s="125"/>
      <c r="Q48" s="125"/>
      <c r="R48" s="125"/>
      <c r="S48" s="125"/>
      <c r="T48" s="125"/>
      <c r="U48" s="187"/>
      <c r="V48" s="187"/>
      <c r="W48" s="188"/>
    </row>
    <row r="49" spans="2:23" x14ac:dyDescent="0.3">
      <c r="B49" s="128"/>
      <c r="C49" s="125"/>
      <c r="D49" s="125"/>
      <c r="E49" s="125"/>
      <c r="F49" s="125"/>
      <c r="G49" s="184"/>
      <c r="H49" s="184"/>
      <c r="I49" s="184"/>
      <c r="J49" s="184"/>
      <c r="K49" s="185"/>
      <c r="L49" s="185"/>
      <c r="M49" s="130"/>
      <c r="N49" s="125"/>
      <c r="O49" s="186"/>
      <c r="P49" s="125"/>
      <c r="Q49" s="125"/>
      <c r="R49" s="125"/>
      <c r="S49" s="125"/>
      <c r="T49" s="125"/>
      <c r="U49" s="187"/>
      <c r="V49" s="187"/>
      <c r="W49" s="188"/>
    </row>
    <row r="50" spans="2:23" x14ac:dyDescent="0.3">
      <c r="B50" s="128"/>
      <c r="C50" s="125"/>
      <c r="D50" s="125"/>
      <c r="E50" s="125"/>
      <c r="F50" s="125"/>
      <c r="G50" s="184"/>
      <c r="H50" s="184"/>
      <c r="I50" s="184"/>
      <c r="J50" s="184"/>
      <c r="K50" s="185"/>
      <c r="L50" s="185"/>
      <c r="M50" s="130"/>
      <c r="N50" s="125"/>
      <c r="O50" s="186"/>
      <c r="P50" s="125"/>
      <c r="Q50" s="125"/>
      <c r="R50" s="125"/>
      <c r="S50" s="125"/>
      <c r="T50" s="125"/>
      <c r="U50" s="187"/>
      <c r="V50" s="187"/>
      <c r="W50" s="188"/>
    </row>
    <row r="51" spans="2:23" x14ac:dyDescent="0.3">
      <c r="B51" s="128"/>
      <c r="C51" s="125"/>
      <c r="D51" s="125"/>
      <c r="E51" s="125"/>
      <c r="F51" s="125"/>
      <c r="G51" s="184"/>
      <c r="H51" s="184"/>
      <c r="I51" s="184"/>
      <c r="J51" s="184"/>
      <c r="K51" s="185"/>
      <c r="L51" s="185"/>
      <c r="M51" s="130"/>
      <c r="N51" s="125"/>
      <c r="O51" s="186"/>
      <c r="P51" s="125"/>
      <c r="Q51" s="125"/>
      <c r="R51" s="125"/>
      <c r="S51" s="125"/>
      <c r="T51" s="125"/>
      <c r="U51" s="187"/>
      <c r="V51" s="187"/>
      <c r="W51" s="188"/>
    </row>
    <row r="52" spans="2:23" x14ac:dyDescent="0.3">
      <c r="B52" s="128"/>
      <c r="C52" s="125"/>
      <c r="D52" s="125"/>
      <c r="E52" s="125"/>
      <c r="F52" s="125"/>
      <c r="G52" s="184"/>
      <c r="H52" s="184"/>
      <c r="I52" s="184"/>
      <c r="J52" s="184"/>
      <c r="K52" s="185"/>
      <c r="L52" s="185"/>
      <c r="M52" s="130"/>
      <c r="N52" s="125"/>
      <c r="O52" s="186"/>
      <c r="P52" s="125"/>
      <c r="Q52" s="125"/>
      <c r="R52" s="125"/>
      <c r="S52" s="125"/>
      <c r="T52" s="125"/>
      <c r="U52" s="187"/>
      <c r="V52" s="187"/>
      <c r="W52" s="188"/>
    </row>
    <row r="53" spans="2:23" x14ac:dyDescent="0.3">
      <c r="B53" s="128"/>
      <c r="C53" s="125"/>
      <c r="D53" s="125"/>
      <c r="E53" s="125"/>
      <c r="F53" s="125"/>
      <c r="G53" s="184"/>
      <c r="H53" s="184"/>
      <c r="I53" s="184"/>
      <c r="J53" s="184"/>
      <c r="K53" s="185"/>
      <c r="L53" s="185"/>
      <c r="M53" s="130"/>
      <c r="N53" s="125"/>
      <c r="O53" s="186"/>
      <c r="P53" s="125"/>
      <c r="Q53" s="125"/>
      <c r="R53" s="125"/>
      <c r="S53" s="125"/>
      <c r="T53" s="125"/>
      <c r="U53" s="187"/>
      <c r="V53" s="187"/>
      <c r="W53" s="188"/>
    </row>
    <row r="54" spans="2:23" x14ac:dyDescent="0.3">
      <c r="B54" s="128"/>
      <c r="C54" s="125"/>
      <c r="D54" s="125"/>
      <c r="E54" s="125"/>
      <c r="F54" s="125"/>
      <c r="G54" s="184"/>
      <c r="H54" s="184"/>
      <c r="I54" s="184"/>
      <c r="J54" s="184"/>
      <c r="K54" s="185"/>
      <c r="L54" s="185"/>
      <c r="M54" s="130"/>
      <c r="N54" s="125"/>
      <c r="O54" s="186"/>
      <c r="P54" s="125"/>
      <c r="Q54" s="125"/>
      <c r="R54" s="125"/>
      <c r="S54" s="125"/>
      <c r="T54" s="125"/>
      <c r="U54" s="187"/>
      <c r="V54" s="187"/>
      <c r="W54" s="188"/>
    </row>
    <row r="55" spans="2:23" x14ac:dyDescent="0.3">
      <c r="B55" s="128"/>
      <c r="C55" s="125"/>
      <c r="D55" s="125"/>
      <c r="E55" s="125"/>
      <c r="F55" s="125"/>
      <c r="G55" s="184"/>
      <c r="H55" s="184"/>
      <c r="I55" s="184"/>
      <c r="J55" s="184"/>
      <c r="K55" s="185"/>
      <c r="L55" s="185"/>
      <c r="M55" s="130"/>
      <c r="N55" s="125"/>
      <c r="O55" s="186"/>
      <c r="P55" s="125"/>
      <c r="Q55" s="125"/>
      <c r="R55" s="125"/>
      <c r="S55" s="125"/>
      <c r="T55" s="125"/>
      <c r="U55" s="187"/>
      <c r="V55" s="187"/>
      <c r="W55" s="188"/>
    </row>
    <row r="56" spans="2:23" x14ac:dyDescent="0.3">
      <c r="N56" s="129"/>
    </row>
    <row r="63" spans="2:23" x14ac:dyDescent="0.3">
      <c r="Q63" s="46"/>
    </row>
  </sheetData>
  <sheetProtection algorithmName="SHA-512" hashValue="waxiRwUFyk8e0/Gd37DsJygcYVzDoeFE9DNj6DEjRzRnt91XrVFlacncotevtFyR44WPBruNERSyB54XVc+4KQ==" saltValue="s/rl+YS4iteKfBtQR307iA==" spinCount="100000" sheet="1" objects="1" scenarios="1"/>
  <dataConsolidate/>
  <mergeCells count="9">
    <mergeCell ref="C19:E19"/>
    <mergeCell ref="B4:K4"/>
    <mergeCell ref="O4:V4"/>
    <mergeCell ref="B1:K1"/>
    <mergeCell ref="O1:V1"/>
    <mergeCell ref="B2:K2"/>
    <mergeCell ref="O2:V2"/>
    <mergeCell ref="B3:J3"/>
    <mergeCell ref="O3:U3"/>
  </mergeCells>
  <dataValidations count="12">
    <dataValidation type="custom" allowBlank="1" showErrorMessage="1" error="You may only enter up to 2 decimal places ..." sqref="G19:J19 G29:J55" xr:uid="{00000000-0002-0000-0400-000000000000}">
      <formula1>IF(G19=(INT(G19*100)/100),TRUE,FALSE)</formula1>
    </dataValidation>
    <dataValidation type="custom" allowBlank="1" showErrorMessage="1" error="You may only enter up to 2 decimal places ..." sqref="L28:L55 L9:O19 L22:O25" xr:uid="{00000000-0002-0000-0400-000001000000}">
      <formula1>IF($L9=(INT($L9*100)/100),TRUE,FALSE)</formula1>
    </dataValidation>
    <dataValidation type="custom" allowBlank="1" showErrorMessage="1" error="You may only enter up to 2 decimal places ..." sqref="K28:K55 K19" xr:uid="{00000000-0002-0000-0400-000002000000}">
      <formula1>IF($K19=(INT($K19*100)/100),TRUE,FALSE)</formula1>
    </dataValidation>
    <dataValidation type="list" allowBlank="1" showInputMessage="1" showErrorMessage="1" sqref="U9:V24 U28:V55" xr:uid="{00000000-0002-0000-0400-000003000000}">
      <formula1>YN</formula1>
    </dataValidation>
    <dataValidation type="list" allowBlank="1" showInputMessage="1" showErrorMessage="1" sqref="O28:O55" xr:uid="{00000000-0002-0000-0400-000004000000}">
      <formula1>Basis</formula1>
    </dataValidation>
    <dataValidation type="whole" allowBlank="1" showInputMessage="1" showErrorMessage="1" sqref="T9:T24 T28:T55" xr:uid="{00000000-0002-0000-0400-000005000000}">
      <formula1>MinimumDollarInputValue</formula1>
      <formula2>MaximumDollarInputValue</formula2>
    </dataValidation>
    <dataValidation type="whole" allowBlank="1" showErrorMessage="1" error="Please enter WHOLE numbers only ..." sqref="F19 E37:E55 D28 E28:E29 C36:D55 F28:J28" xr:uid="{00000000-0002-0000-0400-000006000000}">
      <formula1>MinimumDollarInputValue</formula1>
      <formula2>MaximumDollarInputValue</formula2>
    </dataValidation>
    <dataValidation type="whole" allowBlank="1" showInputMessage="1" showErrorMessage="1" error="Please enter WHOLE numbers only ..." sqref="P28:R55 Q9:R24 P9:P19 P22:P25" xr:uid="{00000000-0002-0000-0400-000007000000}">
      <formula1>MinimumDollarInputValue</formula1>
      <formula2>MaximumDollarInputValue</formula2>
    </dataValidation>
    <dataValidation allowBlank="1" showErrorMessage="1" error="Please enter WHOLE numbers only ..." sqref="C19:E19" xr:uid="{00000000-0002-0000-0400-000008000000}"/>
    <dataValidation type="whole" allowBlank="1" showInputMessage="1" showErrorMessage="1" errorTitle="Error" error="Please enter WHOLE numbers only." sqref="C25:K25 C23:K23 C9:K18" xr:uid="{00000000-0002-0000-0400-000009000000}">
      <formula1>MinimumDollarInputValue</formula1>
      <formula2>MaximumDollarInputValue</formula2>
    </dataValidation>
    <dataValidation allowBlank="1" showErrorMessage="1" sqref="D29:D35" xr:uid="{00000000-0002-0000-0400-00000A000000}"/>
    <dataValidation type="whole" allowBlank="1" showErrorMessage="1" errorTitle="Error" error="Please enter WHOLE numbers only." sqref="C30:C35" xr:uid="{00000000-0002-0000-0400-00000B000000}">
      <formula1>MinimumDollarInputValue</formula1>
      <formula2>MaximumDollarInputValue</formula2>
    </dataValidation>
  </dataValidations>
  <pageMargins left="0.25" right="0.25" top="0.75" bottom="0.75" header="0.3" footer="0.3"/>
  <pageSetup scale="46" orientation="landscape" r:id="rId1"/>
  <ignoredErrors>
    <ignoredError sqref="D20:K20" formulaRang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tabColor theme="5" tint="0.59999389629810485"/>
    <pageSetUpPr fitToPage="1"/>
  </sheetPr>
  <dimension ref="A1:W61"/>
  <sheetViews>
    <sheetView showGridLines="0" topLeftCell="A7" zoomScale="90" zoomScaleNormal="90" workbookViewId="0">
      <selection activeCell="E11" sqref="E11"/>
    </sheetView>
  </sheetViews>
  <sheetFormatPr defaultColWidth="9.1796875" defaultRowHeight="14" x14ac:dyDescent="0.3"/>
  <cols>
    <col min="1" max="1" width="5.7265625" style="2" customWidth="1"/>
    <col min="2" max="2" width="62.7265625" style="1" customWidth="1"/>
    <col min="3" max="23" width="23.81640625" style="1" customWidth="1"/>
    <col min="24" max="24" width="5.7265625" style="2" customWidth="1"/>
    <col min="25" max="16384" width="9.1796875" style="2"/>
  </cols>
  <sheetData>
    <row r="1" spans="1:23" ht="80.150000000000006" customHeight="1" x14ac:dyDescent="1">
      <c r="B1" s="394" t="s">
        <v>0</v>
      </c>
      <c r="C1" s="395"/>
      <c r="D1" s="395"/>
      <c r="E1" s="395"/>
      <c r="F1" s="395"/>
      <c r="G1" s="395"/>
      <c r="H1" s="395"/>
      <c r="I1" s="395"/>
      <c r="J1" s="395"/>
      <c r="K1" s="395"/>
      <c r="L1" s="2"/>
      <c r="M1" s="2"/>
      <c r="N1" s="2"/>
      <c r="O1" s="421"/>
      <c r="P1" s="422"/>
      <c r="Q1" s="422"/>
      <c r="R1" s="422"/>
      <c r="S1" s="422"/>
      <c r="T1" s="422"/>
      <c r="U1" s="422"/>
      <c r="V1" s="422"/>
      <c r="W1" s="2"/>
    </row>
    <row r="2" spans="1:23" ht="20.149999999999999" customHeight="1" x14ac:dyDescent="0.3">
      <c r="B2" s="396" t="s">
        <v>195</v>
      </c>
      <c r="C2" s="397"/>
      <c r="D2" s="397"/>
      <c r="E2" s="397"/>
      <c r="F2" s="397"/>
      <c r="G2" s="397"/>
      <c r="H2" s="397"/>
      <c r="I2" s="397"/>
      <c r="J2" s="397"/>
      <c r="K2" s="397"/>
      <c r="L2" s="2"/>
      <c r="M2" s="2"/>
      <c r="N2" s="2"/>
      <c r="O2" s="396"/>
      <c r="P2" s="397"/>
      <c r="Q2" s="397"/>
      <c r="R2" s="397"/>
      <c r="S2" s="397"/>
      <c r="T2" s="397"/>
      <c r="U2" s="397"/>
      <c r="V2" s="397"/>
      <c r="W2" s="2"/>
    </row>
    <row r="3" spans="1:23" ht="14.15" customHeight="1" x14ac:dyDescent="0.35">
      <c r="B3" s="406"/>
      <c r="C3" s="407"/>
      <c r="D3" s="407"/>
      <c r="E3" s="407"/>
      <c r="F3" s="407"/>
      <c r="G3" s="407"/>
      <c r="H3" s="407"/>
      <c r="I3" s="407"/>
      <c r="J3" s="407"/>
      <c r="K3" s="64" t="s">
        <v>2</v>
      </c>
      <c r="L3" s="2"/>
      <c r="M3" s="2"/>
      <c r="N3" s="2"/>
      <c r="O3" s="406"/>
      <c r="P3" s="407"/>
      <c r="Q3" s="407"/>
      <c r="R3" s="407"/>
      <c r="S3" s="407"/>
      <c r="T3" s="407"/>
      <c r="U3" s="407"/>
      <c r="V3" s="64" t="s">
        <v>2</v>
      </c>
      <c r="W3" s="2"/>
    </row>
    <row r="4" spans="1:23" s="26" customFormat="1" ht="15" customHeight="1" x14ac:dyDescent="0.35">
      <c r="A4" s="2"/>
      <c r="B4" s="398">
        <f>'Tab 1 - Agency Information'!C9</f>
        <v>0</v>
      </c>
      <c r="C4" s="416"/>
      <c r="D4" s="416"/>
      <c r="E4" s="416"/>
      <c r="F4" s="416"/>
      <c r="G4" s="416"/>
      <c r="H4" s="416"/>
      <c r="I4" s="416"/>
      <c r="J4" s="416"/>
      <c r="K4" s="416"/>
      <c r="O4" s="420"/>
      <c r="P4" s="407"/>
      <c r="Q4" s="407"/>
      <c r="R4" s="407"/>
      <c r="S4" s="407"/>
      <c r="T4" s="407"/>
      <c r="U4" s="407"/>
      <c r="V4" s="407"/>
    </row>
    <row r="5" spans="1:23" ht="14.25" customHeight="1" x14ac:dyDescent="0.3">
      <c r="B5" s="260" t="s">
        <v>196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3" customFormat="1" ht="15.5" x14ac:dyDescent="0.35">
      <c r="C6" s="11"/>
      <c r="D6" s="11"/>
      <c r="F6" s="11"/>
      <c r="G6" s="11"/>
      <c r="H6" s="11"/>
      <c r="I6" s="11"/>
      <c r="J6" s="11"/>
      <c r="K6" s="11"/>
    </row>
    <row r="7" spans="1:23" s="32" customFormat="1" ht="30.75" customHeight="1" x14ac:dyDescent="0.35">
      <c r="A7" s="31"/>
      <c r="B7" s="30" t="s">
        <v>123</v>
      </c>
      <c r="C7" s="30" t="s">
        <v>158</v>
      </c>
      <c r="D7" s="30" t="s">
        <v>159</v>
      </c>
      <c r="E7" s="30" t="s">
        <v>160</v>
      </c>
      <c r="F7" s="30" t="s">
        <v>161</v>
      </c>
      <c r="G7" s="30" t="s">
        <v>162</v>
      </c>
      <c r="H7" s="30" t="s">
        <v>163</v>
      </c>
      <c r="I7" s="30" t="s">
        <v>164</v>
      </c>
      <c r="J7" s="30" t="s">
        <v>165</v>
      </c>
      <c r="K7" s="30" t="s">
        <v>166</v>
      </c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x14ac:dyDescent="0.3">
      <c r="A8" s="1" t="s">
        <v>95</v>
      </c>
      <c r="B8" s="9"/>
      <c r="C8" s="10">
        <v>1</v>
      </c>
      <c r="D8" s="10">
        <v>2</v>
      </c>
      <c r="E8" s="10">
        <v>3</v>
      </c>
      <c r="F8" s="28">
        <v>4</v>
      </c>
      <c r="G8" s="10">
        <v>5</v>
      </c>
      <c r="H8" s="10">
        <v>6</v>
      </c>
      <c r="I8" s="10">
        <v>7</v>
      </c>
      <c r="J8" s="10">
        <v>8</v>
      </c>
      <c r="K8" s="10">
        <v>9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x14ac:dyDescent="0.3">
      <c r="A9" s="8">
        <v>1</v>
      </c>
      <c r="B9" s="29" t="s">
        <v>197</v>
      </c>
      <c r="C9" s="326">
        <f>SUM(D9:K9)</f>
        <v>0</v>
      </c>
      <c r="D9" s="34"/>
      <c r="E9" s="34"/>
      <c r="F9" s="34"/>
      <c r="G9" s="34"/>
      <c r="H9" s="34"/>
      <c r="I9" s="34"/>
      <c r="J9" s="34"/>
      <c r="K9" s="34"/>
      <c r="L9" s="185"/>
      <c r="M9" s="185"/>
      <c r="N9" s="185"/>
      <c r="O9" s="185"/>
      <c r="P9" s="125"/>
      <c r="Q9" s="125"/>
      <c r="R9" s="125"/>
      <c r="S9" s="125"/>
      <c r="T9" s="125"/>
      <c r="U9" s="187"/>
      <c r="V9" s="187"/>
      <c r="W9" s="128"/>
    </row>
    <row r="10" spans="1:23" x14ac:dyDescent="0.3">
      <c r="A10" s="8">
        <v>2</v>
      </c>
      <c r="B10" s="29" t="s">
        <v>198</v>
      </c>
      <c r="C10" s="326">
        <f t="shared" ref="C10:C18" si="0">SUM(D10:K10)</f>
        <v>0</v>
      </c>
      <c r="D10" s="34"/>
      <c r="E10" s="34"/>
      <c r="F10" s="34"/>
      <c r="G10" s="34"/>
      <c r="H10" s="34"/>
      <c r="I10" s="34"/>
      <c r="J10" s="34"/>
      <c r="K10" s="34"/>
      <c r="L10" s="185"/>
      <c r="M10" s="185"/>
      <c r="N10" s="185"/>
      <c r="O10" s="185"/>
      <c r="P10" s="125"/>
      <c r="Q10" s="125"/>
      <c r="R10" s="125"/>
      <c r="S10" s="125"/>
      <c r="T10" s="125"/>
      <c r="U10" s="187"/>
      <c r="V10" s="187"/>
      <c r="W10" s="128"/>
    </row>
    <row r="11" spans="1:23" x14ac:dyDescent="0.3">
      <c r="A11" s="8">
        <v>3</v>
      </c>
      <c r="B11" s="29" t="s">
        <v>199</v>
      </c>
      <c r="C11" s="326">
        <f t="shared" si="0"/>
        <v>0</v>
      </c>
      <c r="D11" s="34"/>
      <c r="E11" s="34"/>
      <c r="F11" s="34"/>
      <c r="G11" s="34"/>
      <c r="H11" s="34"/>
      <c r="I11" s="34"/>
      <c r="J11" s="34"/>
      <c r="K11" s="34"/>
      <c r="L11" s="185"/>
      <c r="M11" s="185"/>
      <c r="N11" s="185"/>
      <c r="O11" s="185"/>
      <c r="P11" s="125"/>
      <c r="Q11" s="125"/>
      <c r="R11" s="125"/>
      <c r="S11" s="125"/>
      <c r="T11" s="125"/>
      <c r="U11" s="187"/>
      <c r="V11" s="187"/>
      <c r="W11" s="128"/>
    </row>
    <row r="12" spans="1:23" x14ac:dyDescent="0.3">
      <c r="A12" s="8">
        <v>4</v>
      </c>
      <c r="B12" s="29" t="s">
        <v>200</v>
      </c>
      <c r="C12" s="326">
        <f t="shared" si="0"/>
        <v>0</v>
      </c>
      <c r="D12" s="34"/>
      <c r="E12" s="34"/>
      <c r="F12" s="34"/>
      <c r="G12" s="34"/>
      <c r="H12" s="34"/>
      <c r="I12" s="34"/>
      <c r="J12" s="34"/>
      <c r="K12" s="34"/>
      <c r="L12" s="185"/>
      <c r="M12" s="185"/>
      <c r="N12" s="185"/>
      <c r="O12" s="185"/>
      <c r="P12" s="125"/>
      <c r="Q12" s="125"/>
      <c r="R12" s="125"/>
      <c r="S12" s="125"/>
      <c r="T12" s="125"/>
      <c r="U12" s="187"/>
      <c r="V12" s="187"/>
      <c r="W12" s="128"/>
    </row>
    <row r="13" spans="1:23" x14ac:dyDescent="0.3">
      <c r="A13" s="8">
        <v>5</v>
      </c>
      <c r="B13" s="29" t="s">
        <v>201</v>
      </c>
      <c r="C13" s="326">
        <f t="shared" si="0"/>
        <v>0</v>
      </c>
      <c r="D13" s="34"/>
      <c r="E13" s="34"/>
      <c r="F13" s="34"/>
      <c r="G13" s="34"/>
      <c r="H13" s="34"/>
      <c r="I13" s="34"/>
      <c r="J13" s="34"/>
      <c r="K13" s="34"/>
      <c r="L13" s="185"/>
      <c r="M13" s="185"/>
      <c r="N13" s="185"/>
      <c r="O13" s="185"/>
      <c r="P13" s="125"/>
      <c r="Q13" s="125"/>
      <c r="R13" s="125"/>
      <c r="S13" s="125"/>
      <c r="T13" s="125"/>
      <c r="U13" s="187"/>
      <c r="V13" s="187"/>
      <c r="W13" s="128"/>
    </row>
    <row r="14" spans="1:23" x14ac:dyDescent="0.3">
      <c r="A14" s="8">
        <v>6</v>
      </c>
      <c r="B14" s="29" t="s">
        <v>202</v>
      </c>
      <c r="C14" s="326">
        <f t="shared" si="0"/>
        <v>0</v>
      </c>
      <c r="D14" s="34"/>
      <c r="E14" s="34"/>
      <c r="F14" s="34"/>
      <c r="G14" s="34"/>
      <c r="H14" s="34"/>
      <c r="I14" s="34"/>
      <c r="J14" s="34"/>
      <c r="K14" s="34"/>
      <c r="L14" s="185"/>
      <c r="M14" s="185"/>
      <c r="N14" s="185"/>
      <c r="O14" s="185"/>
      <c r="P14" s="125"/>
      <c r="Q14" s="125"/>
      <c r="R14" s="125"/>
      <c r="S14" s="125"/>
      <c r="T14" s="125"/>
      <c r="U14" s="187"/>
      <c r="V14" s="187"/>
      <c r="W14" s="128"/>
    </row>
    <row r="15" spans="1:23" x14ac:dyDescent="0.3">
      <c r="A15" s="8">
        <v>7</v>
      </c>
      <c r="B15" s="29" t="s">
        <v>203</v>
      </c>
      <c r="C15" s="326">
        <f t="shared" si="0"/>
        <v>0</v>
      </c>
      <c r="D15" s="34"/>
      <c r="E15" s="34"/>
      <c r="F15" s="34"/>
      <c r="G15" s="34"/>
      <c r="H15" s="34"/>
      <c r="I15" s="34"/>
      <c r="J15" s="34"/>
      <c r="K15" s="34"/>
      <c r="L15" s="185"/>
      <c r="M15" s="185"/>
      <c r="N15" s="185"/>
      <c r="O15" s="185"/>
      <c r="P15" s="125"/>
      <c r="Q15" s="125"/>
      <c r="R15" s="125"/>
      <c r="S15" s="125"/>
      <c r="T15" s="125"/>
      <c r="U15" s="187"/>
      <c r="V15" s="187"/>
      <c r="W15" s="128"/>
    </row>
    <row r="16" spans="1:23" x14ac:dyDescent="0.3">
      <c r="A16" s="8">
        <v>8</v>
      </c>
      <c r="B16" s="29" t="s">
        <v>204</v>
      </c>
      <c r="C16" s="326">
        <f t="shared" si="0"/>
        <v>0</v>
      </c>
      <c r="D16" s="34"/>
      <c r="E16" s="34"/>
      <c r="F16" s="34"/>
      <c r="G16" s="34"/>
      <c r="H16" s="34"/>
      <c r="I16" s="34"/>
      <c r="J16" s="34"/>
      <c r="K16" s="34"/>
      <c r="L16" s="185"/>
      <c r="M16" s="185"/>
      <c r="N16" s="185"/>
      <c r="O16" s="185"/>
      <c r="P16" s="125"/>
      <c r="Q16" s="125"/>
      <c r="R16" s="125"/>
      <c r="S16" s="125"/>
      <c r="T16" s="125"/>
      <c r="U16" s="187"/>
      <c r="V16" s="187"/>
      <c r="W16" s="128"/>
    </row>
    <row r="17" spans="1:23" x14ac:dyDescent="0.3">
      <c r="A17" s="8">
        <v>9</v>
      </c>
      <c r="B17" s="29" t="s">
        <v>205</v>
      </c>
      <c r="C17" s="326">
        <f t="shared" si="0"/>
        <v>0</v>
      </c>
      <c r="D17" s="34"/>
      <c r="E17" s="34"/>
      <c r="F17" s="34"/>
      <c r="G17" s="34"/>
      <c r="H17" s="34"/>
      <c r="I17" s="34"/>
      <c r="J17" s="34"/>
      <c r="K17" s="34"/>
      <c r="L17" s="185"/>
      <c r="M17" s="185"/>
      <c r="N17" s="185"/>
      <c r="O17" s="185"/>
      <c r="P17" s="125"/>
      <c r="Q17" s="125"/>
      <c r="R17" s="125"/>
      <c r="S17" s="125"/>
      <c r="T17" s="125"/>
      <c r="U17" s="187"/>
      <c r="V17" s="187"/>
      <c r="W17" s="128"/>
    </row>
    <row r="18" spans="1:23" x14ac:dyDescent="0.3">
      <c r="A18" s="8">
        <v>10</v>
      </c>
      <c r="B18" s="29" t="s">
        <v>176</v>
      </c>
      <c r="C18" s="326">
        <f t="shared" si="0"/>
        <v>0</v>
      </c>
      <c r="D18" s="34"/>
      <c r="E18" s="34"/>
      <c r="F18" s="34"/>
      <c r="G18" s="34"/>
      <c r="H18" s="34"/>
      <c r="I18" s="34"/>
      <c r="J18" s="34"/>
      <c r="K18" s="34"/>
      <c r="L18" s="185"/>
      <c r="M18" s="185"/>
      <c r="N18" s="185"/>
      <c r="O18" s="185"/>
      <c r="P18" s="125"/>
      <c r="Q18" s="125"/>
      <c r="R18" s="125"/>
      <c r="S18" s="125"/>
      <c r="T18" s="125"/>
      <c r="U18" s="187"/>
      <c r="V18" s="187"/>
      <c r="W18" s="128"/>
    </row>
    <row r="19" spans="1:23" x14ac:dyDescent="0.3">
      <c r="A19" s="8"/>
      <c r="B19" s="154" t="s">
        <v>206</v>
      </c>
      <c r="C19" s="424"/>
      <c r="D19" s="425"/>
      <c r="E19" s="426"/>
      <c r="F19" s="299"/>
      <c r="G19" s="299"/>
      <c r="H19" s="299"/>
      <c r="I19" s="299"/>
      <c r="J19" s="299"/>
      <c r="K19" s="299"/>
      <c r="L19" s="185"/>
      <c r="M19" s="185"/>
      <c r="N19" s="185"/>
      <c r="O19" s="185"/>
      <c r="P19" s="125"/>
      <c r="Q19" s="125"/>
      <c r="R19" s="125"/>
      <c r="S19" s="125"/>
      <c r="T19" s="125"/>
      <c r="U19" s="187"/>
      <c r="V19" s="187"/>
      <c r="W19" s="128"/>
    </row>
    <row r="20" spans="1:23" ht="15" customHeight="1" x14ac:dyDescent="0.3">
      <c r="A20" s="8">
        <v>11</v>
      </c>
      <c r="B20" s="29" t="s">
        <v>207</v>
      </c>
      <c r="C20" s="328">
        <f>SUM(C9:C18)</f>
        <v>0</v>
      </c>
      <c r="D20" s="326">
        <f t="shared" ref="D20:K20" si="1">SUM(D9:D18)</f>
        <v>0</v>
      </c>
      <c r="E20" s="326">
        <f t="shared" si="1"/>
        <v>0</v>
      </c>
      <c r="F20" s="326">
        <f t="shared" si="1"/>
        <v>0</v>
      </c>
      <c r="G20" s="326">
        <f t="shared" si="1"/>
        <v>0</v>
      </c>
      <c r="H20" s="326">
        <f t="shared" si="1"/>
        <v>0</v>
      </c>
      <c r="I20" s="326">
        <f t="shared" si="1"/>
        <v>0</v>
      </c>
      <c r="J20" s="326">
        <f t="shared" si="1"/>
        <v>0</v>
      </c>
      <c r="K20" s="326">
        <f t="shared" si="1"/>
        <v>0</v>
      </c>
      <c r="L20" s="133"/>
      <c r="M20" s="130"/>
      <c r="N20" s="130"/>
      <c r="O20" s="130"/>
      <c r="P20" s="127"/>
      <c r="Q20" s="125"/>
      <c r="R20" s="125"/>
      <c r="S20" s="125"/>
      <c r="T20" s="125"/>
      <c r="U20" s="187"/>
      <c r="V20" s="187"/>
      <c r="W20" s="128"/>
    </row>
    <row r="21" spans="1:23" ht="15" customHeight="1" x14ac:dyDescent="0.3">
      <c r="A21" s="8"/>
      <c r="B21" s="124"/>
      <c r="C21" s="125"/>
      <c r="D21" s="125"/>
      <c r="E21" s="125"/>
      <c r="F21" s="125"/>
      <c r="G21" s="132"/>
      <c r="H21" s="132"/>
      <c r="I21" s="132"/>
      <c r="J21" s="132"/>
      <c r="K21" s="133"/>
      <c r="L21" s="133"/>
      <c r="M21" s="130"/>
      <c r="N21" s="130"/>
      <c r="O21" s="130"/>
      <c r="P21" s="127"/>
      <c r="Q21" s="125"/>
      <c r="R21" s="125"/>
      <c r="S21" s="125"/>
      <c r="T21" s="125"/>
      <c r="U21" s="187"/>
      <c r="V21" s="187"/>
      <c r="W21" s="128"/>
    </row>
    <row r="22" spans="1:23" x14ac:dyDescent="0.3">
      <c r="A22" s="8"/>
      <c r="B22" s="124" t="s">
        <v>208</v>
      </c>
      <c r="C22" s="125"/>
      <c r="D22" s="125"/>
      <c r="E22" s="125"/>
      <c r="F22" s="125"/>
      <c r="G22" s="184"/>
      <c r="H22" s="184"/>
      <c r="I22" s="184"/>
      <c r="J22" s="184"/>
      <c r="K22" s="185"/>
      <c r="L22" s="185"/>
      <c r="M22" s="185"/>
      <c r="N22" s="185"/>
      <c r="O22" s="185"/>
      <c r="P22" s="125"/>
      <c r="Q22" s="125"/>
      <c r="R22" s="125"/>
      <c r="S22" s="125"/>
      <c r="T22" s="125"/>
      <c r="U22" s="187"/>
      <c r="V22" s="187"/>
      <c r="W22" s="128"/>
    </row>
    <row r="23" spans="1:23" x14ac:dyDescent="0.3">
      <c r="A23" s="8">
        <v>12</v>
      </c>
      <c r="B23" s="29" t="s">
        <v>209</v>
      </c>
      <c r="C23" s="175"/>
      <c r="D23" s="175"/>
      <c r="E23" s="175"/>
      <c r="F23" s="175"/>
      <c r="G23" s="196"/>
      <c r="H23" s="196"/>
      <c r="I23" s="196"/>
      <c r="J23" s="196"/>
      <c r="K23" s="332">
        <f>K20</f>
        <v>0</v>
      </c>
      <c r="L23" s="185"/>
      <c r="M23" s="185"/>
      <c r="N23" s="185"/>
      <c r="O23" s="185"/>
      <c r="P23" s="125"/>
      <c r="Q23" s="127"/>
      <c r="R23" s="127"/>
      <c r="S23" s="127"/>
      <c r="T23" s="125"/>
      <c r="U23" s="47"/>
      <c r="V23" s="47"/>
      <c r="W23" s="128"/>
    </row>
    <row r="24" spans="1:23" x14ac:dyDescent="0.3">
      <c r="A24" s="8">
        <v>13</v>
      </c>
      <c r="B24" s="29" t="s">
        <v>210</v>
      </c>
      <c r="C24" s="175"/>
      <c r="D24" s="326">
        <f>ROUND(D30*$K$23,0)</f>
        <v>0</v>
      </c>
      <c r="E24" s="326">
        <f>ROUND(D31*$K$23,0)</f>
        <v>0</v>
      </c>
      <c r="F24" s="326">
        <f>ROUND(D32*$K$23,0)</f>
        <v>0</v>
      </c>
      <c r="G24" s="326">
        <f>ROUND(D33*$K$23,0)</f>
        <v>0</v>
      </c>
      <c r="H24" s="326">
        <f>ROUND(D34*$K$23,0)</f>
        <v>0</v>
      </c>
      <c r="I24" s="326">
        <f>ROUND(D35*$K$23,0)</f>
        <v>0</v>
      </c>
      <c r="J24" s="326">
        <f>ROUND(D36*$K$23,0)</f>
        <v>0</v>
      </c>
      <c r="K24" s="198"/>
      <c r="L24" s="185"/>
      <c r="M24" s="185"/>
      <c r="N24" s="185"/>
      <c r="O24" s="185"/>
      <c r="P24" s="125"/>
      <c r="Q24" s="125"/>
      <c r="R24" s="125"/>
      <c r="S24" s="125"/>
      <c r="T24" s="125"/>
      <c r="U24" s="47"/>
      <c r="V24" s="47"/>
    </row>
    <row r="25" spans="1:23" x14ac:dyDescent="0.3">
      <c r="A25" s="2">
        <v>14</v>
      </c>
      <c r="B25" s="124" t="s">
        <v>211</v>
      </c>
      <c r="C25" s="175"/>
      <c r="D25" s="332">
        <f>D20</f>
        <v>0</v>
      </c>
      <c r="E25" s="332">
        <f>E20</f>
        <v>0</v>
      </c>
      <c r="F25" s="332">
        <f t="shared" ref="F25:J25" si="2">F20</f>
        <v>0</v>
      </c>
      <c r="G25" s="332">
        <f t="shared" si="2"/>
        <v>0</v>
      </c>
      <c r="H25" s="332">
        <f t="shared" si="2"/>
        <v>0</v>
      </c>
      <c r="I25" s="332">
        <f t="shared" si="2"/>
        <v>0</v>
      </c>
      <c r="J25" s="332">
        <f t="shared" si="2"/>
        <v>0</v>
      </c>
      <c r="K25" s="175"/>
      <c r="L25" s="185"/>
      <c r="M25" s="185"/>
      <c r="N25" s="185"/>
      <c r="O25" s="185"/>
      <c r="P25" s="125"/>
      <c r="Q25" s="45"/>
      <c r="R25" s="45"/>
      <c r="U25" s="47"/>
      <c r="V25" s="47"/>
    </row>
    <row r="26" spans="1:23" x14ac:dyDescent="0.3">
      <c r="A26" s="2">
        <v>15</v>
      </c>
      <c r="B26" s="275" t="s">
        <v>212</v>
      </c>
      <c r="C26" s="328">
        <f>SUM(D26:K26)</f>
        <v>0</v>
      </c>
      <c r="D26" s="326">
        <f>SUM(D23:D25)</f>
        <v>0</v>
      </c>
      <c r="E26" s="326">
        <f t="shared" ref="E26:F26" si="3">SUM(E23:E25)</f>
        <v>0</v>
      </c>
      <c r="F26" s="326">
        <f t="shared" si="3"/>
        <v>0</v>
      </c>
      <c r="G26" s="326">
        <f t="shared" ref="G26:J26" si="4">SUM(G23:G25)</f>
        <v>0</v>
      </c>
      <c r="H26" s="326">
        <f t="shared" si="4"/>
        <v>0</v>
      </c>
      <c r="I26" s="326">
        <f t="shared" si="4"/>
        <v>0</v>
      </c>
      <c r="J26" s="326">
        <f t="shared" si="4"/>
        <v>0</v>
      </c>
      <c r="K26" s="175"/>
      <c r="L26" s="133"/>
      <c r="M26" s="130"/>
      <c r="N26" s="130"/>
      <c r="O26" s="130"/>
      <c r="P26" s="125"/>
      <c r="Q26" s="45"/>
      <c r="R26" s="45"/>
      <c r="T26" s="45"/>
      <c r="U26" s="126"/>
      <c r="V26" s="126"/>
      <c r="W26" s="45"/>
    </row>
    <row r="27" spans="1:23" x14ac:dyDescent="0.3">
      <c r="B27" s="128"/>
      <c r="C27" s="125"/>
      <c r="D27" s="125"/>
      <c r="E27" s="125"/>
      <c r="F27" s="125"/>
      <c r="G27" s="184"/>
      <c r="H27" s="184"/>
      <c r="I27" s="184"/>
      <c r="J27" s="184"/>
      <c r="K27" s="185"/>
      <c r="L27" s="185"/>
      <c r="M27" s="130"/>
      <c r="N27" s="125"/>
      <c r="O27" s="186"/>
      <c r="P27" s="125"/>
      <c r="Q27" s="125"/>
      <c r="R27" s="125"/>
      <c r="S27" s="125"/>
      <c r="T27" s="125"/>
      <c r="U27" s="187"/>
      <c r="V27" s="187"/>
      <c r="W27" s="188"/>
    </row>
    <row r="28" spans="1:23" ht="18" x14ac:dyDescent="0.3">
      <c r="B28" s="163" t="s">
        <v>213</v>
      </c>
      <c r="C28" s="125"/>
      <c r="D28" s="125"/>
      <c r="E28" s="125"/>
      <c r="F28" s="125"/>
      <c r="G28" s="184"/>
      <c r="H28" s="184"/>
      <c r="I28" s="184"/>
      <c r="J28" s="184"/>
      <c r="K28" s="185"/>
      <c r="L28" s="185"/>
      <c r="M28" s="130"/>
      <c r="N28" s="125"/>
      <c r="O28" s="186"/>
      <c r="P28" s="125"/>
      <c r="Q28" s="125"/>
      <c r="R28" s="125"/>
      <c r="S28" s="125"/>
      <c r="T28" s="125"/>
      <c r="U28" s="187"/>
      <c r="V28" s="187"/>
      <c r="W28" s="188"/>
    </row>
    <row r="29" spans="1:23" ht="42" x14ac:dyDescent="0.3">
      <c r="B29" s="199" t="s">
        <v>214</v>
      </c>
      <c r="C29" s="200" t="s">
        <v>215</v>
      </c>
      <c r="D29" s="167" t="s">
        <v>216</v>
      </c>
      <c r="E29" s="125"/>
      <c r="F29" s="125"/>
      <c r="G29" s="184"/>
      <c r="H29" s="184"/>
      <c r="I29" s="184"/>
      <c r="J29" s="184"/>
      <c r="K29" s="185"/>
      <c r="L29" s="185"/>
      <c r="M29" s="130"/>
      <c r="N29" s="125"/>
      <c r="O29" s="186"/>
      <c r="P29" s="125"/>
      <c r="Q29" s="125"/>
      <c r="R29" s="125"/>
      <c r="S29" s="125"/>
      <c r="T29" s="125"/>
      <c r="U29" s="187"/>
      <c r="V29" s="187"/>
      <c r="W29" s="188"/>
    </row>
    <row r="30" spans="1:23" x14ac:dyDescent="0.3">
      <c r="A30" s="2">
        <v>16</v>
      </c>
      <c r="B30" s="165" t="s">
        <v>217</v>
      </c>
      <c r="C30" s="201"/>
      <c r="D30" s="334">
        <f t="shared" ref="D30:D36" si="5">IFERROR(ROUND(C30/$C$37,2),0)</f>
        <v>0</v>
      </c>
      <c r="E30" s="125"/>
      <c r="F30" s="125"/>
      <c r="G30" s="184"/>
      <c r="H30" s="184"/>
      <c r="I30" s="184"/>
      <c r="J30" s="184"/>
      <c r="K30" s="185"/>
      <c r="L30" s="185"/>
      <c r="M30" s="130"/>
      <c r="N30" s="125"/>
      <c r="O30" s="186"/>
      <c r="P30" s="125"/>
      <c r="Q30" s="125"/>
      <c r="R30" s="125"/>
      <c r="S30" s="125"/>
      <c r="T30" s="125"/>
      <c r="U30" s="187"/>
      <c r="V30" s="187"/>
      <c r="W30" s="188"/>
    </row>
    <row r="31" spans="1:23" x14ac:dyDescent="0.3">
      <c r="A31" s="2">
        <v>17</v>
      </c>
      <c r="B31" s="165" t="s">
        <v>218</v>
      </c>
      <c r="C31" s="201"/>
      <c r="D31" s="334">
        <f t="shared" si="5"/>
        <v>0</v>
      </c>
      <c r="E31" s="125"/>
      <c r="F31" s="125"/>
      <c r="G31" s="184"/>
      <c r="H31" s="184"/>
      <c r="I31" s="184"/>
      <c r="J31" s="184"/>
      <c r="K31" s="185"/>
      <c r="L31" s="185"/>
      <c r="M31" s="130"/>
      <c r="N31" s="125"/>
      <c r="O31" s="186"/>
      <c r="P31" s="125"/>
      <c r="Q31" s="125"/>
      <c r="R31" s="125"/>
      <c r="S31" s="125"/>
      <c r="T31" s="125"/>
      <c r="U31" s="187"/>
      <c r="V31" s="187"/>
      <c r="W31" s="188"/>
    </row>
    <row r="32" spans="1:23" x14ac:dyDescent="0.3">
      <c r="A32" s="2">
        <v>18</v>
      </c>
      <c r="B32" s="165" t="s">
        <v>219</v>
      </c>
      <c r="C32" s="201"/>
      <c r="D32" s="334">
        <f>IFERROR(ROUND(C32/$C$37,2),0)</f>
        <v>0</v>
      </c>
      <c r="E32" s="125"/>
      <c r="F32" s="125"/>
      <c r="G32" s="184"/>
      <c r="H32" s="184"/>
      <c r="I32" s="184"/>
      <c r="J32" s="184"/>
      <c r="K32" s="185"/>
      <c r="L32" s="185"/>
      <c r="M32" s="130"/>
      <c r="N32" s="125"/>
      <c r="O32" s="186"/>
      <c r="P32" s="125"/>
      <c r="Q32" s="125"/>
      <c r="R32" s="125"/>
      <c r="S32" s="125"/>
      <c r="T32" s="125"/>
      <c r="U32" s="187"/>
      <c r="V32" s="187"/>
      <c r="W32" s="188"/>
    </row>
    <row r="33" spans="1:23" x14ac:dyDescent="0.3">
      <c r="A33" s="2">
        <v>19</v>
      </c>
      <c r="B33" s="165" t="s">
        <v>37</v>
      </c>
      <c r="C33" s="201"/>
      <c r="D33" s="334">
        <f t="shared" si="5"/>
        <v>0</v>
      </c>
      <c r="E33" s="125"/>
      <c r="F33" s="125"/>
      <c r="G33" s="184"/>
      <c r="H33" s="184"/>
      <c r="I33" s="184"/>
      <c r="J33" s="184"/>
      <c r="K33" s="185"/>
      <c r="L33" s="185"/>
      <c r="M33" s="130"/>
      <c r="N33" s="125"/>
      <c r="O33" s="186"/>
      <c r="P33" s="125"/>
      <c r="Q33" s="125"/>
      <c r="R33" s="125"/>
      <c r="S33" s="125"/>
      <c r="T33" s="125"/>
      <c r="U33" s="187"/>
      <c r="V33" s="187"/>
      <c r="W33" s="188"/>
    </row>
    <row r="34" spans="1:23" x14ac:dyDescent="0.3">
      <c r="A34" s="2">
        <v>20</v>
      </c>
      <c r="B34" s="165" t="s">
        <v>72</v>
      </c>
      <c r="C34" s="201"/>
      <c r="D34" s="334">
        <f t="shared" si="5"/>
        <v>0</v>
      </c>
      <c r="E34" s="125"/>
      <c r="F34" s="307"/>
      <c r="G34" s="184"/>
      <c r="H34" s="184"/>
      <c r="I34" s="184"/>
      <c r="J34" s="184"/>
      <c r="K34" s="185"/>
      <c r="L34" s="185"/>
      <c r="M34" s="130"/>
      <c r="N34" s="125"/>
      <c r="O34" s="186"/>
      <c r="P34" s="125"/>
      <c r="Q34" s="125"/>
      <c r="R34" s="125"/>
      <c r="S34" s="125"/>
      <c r="T34" s="125"/>
      <c r="U34" s="187"/>
      <c r="V34" s="187"/>
      <c r="W34" s="188"/>
    </row>
    <row r="35" spans="1:23" x14ac:dyDescent="0.3">
      <c r="A35" s="2">
        <v>21</v>
      </c>
      <c r="B35" s="165" t="s">
        <v>74</v>
      </c>
      <c r="C35" s="201"/>
      <c r="D35" s="334">
        <f t="shared" si="5"/>
        <v>0</v>
      </c>
      <c r="E35" s="125"/>
      <c r="F35" s="125"/>
      <c r="G35" s="184"/>
      <c r="H35" s="184"/>
      <c r="I35" s="184"/>
      <c r="J35" s="184"/>
      <c r="K35" s="185"/>
      <c r="L35" s="185"/>
      <c r="M35" s="130"/>
      <c r="N35" s="125"/>
      <c r="O35" s="186"/>
      <c r="P35" s="125"/>
      <c r="Q35" s="125"/>
      <c r="R35" s="125"/>
      <c r="S35" s="125"/>
      <c r="T35" s="125"/>
      <c r="U35" s="187"/>
      <c r="V35" s="187"/>
      <c r="W35" s="188"/>
    </row>
    <row r="36" spans="1:23" x14ac:dyDescent="0.3">
      <c r="A36" s="2">
        <v>22</v>
      </c>
      <c r="B36" s="165" t="s">
        <v>220</v>
      </c>
      <c r="C36" s="201"/>
      <c r="D36" s="334">
        <f t="shared" si="5"/>
        <v>0</v>
      </c>
      <c r="E36" s="125"/>
      <c r="F36" s="125"/>
      <c r="G36" s="184"/>
      <c r="H36" s="184"/>
      <c r="I36" s="184"/>
      <c r="J36" s="184"/>
      <c r="K36" s="185"/>
      <c r="L36" s="185"/>
      <c r="M36" s="130"/>
      <c r="N36" s="125"/>
      <c r="O36" s="186"/>
      <c r="P36" s="125"/>
      <c r="Q36" s="125"/>
      <c r="R36" s="125"/>
      <c r="S36" s="125"/>
      <c r="T36" s="125"/>
      <c r="U36" s="187"/>
      <c r="V36" s="187"/>
      <c r="W36" s="188"/>
    </row>
    <row r="37" spans="1:23" x14ac:dyDescent="0.3">
      <c r="A37" s="2">
        <v>23</v>
      </c>
      <c r="B37" s="165" t="s">
        <v>158</v>
      </c>
      <c r="C37" s="336">
        <f>SUM(C30:C36)</f>
        <v>0</v>
      </c>
      <c r="D37" s="337">
        <f>ROUND(SUM(D30:D36),2)</f>
        <v>0</v>
      </c>
      <c r="E37" s="125"/>
      <c r="F37" s="125"/>
      <c r="G37" s="184"/>
      <c r="H37" s="184"/>
      <c r="I37" s="184"/>
      <c r="J37" s="184"/>
      <c r="K37" s="185"/>
      <c r="L37" s="185"/>
      <c r="M37" s="130"/>
      <c r="N37" s="125"/>
      <c r="O37" s="186"/>
      <c r="P37" s="125"/>
      <c r="Q37" s="125"/>
      <c r="R37" s="125"/>
      <c r="S37" s="125"/>
      <c r="T37" s="125"/>
      <c r="U37" s="187"/>
      <c r="V37" s="187"/>
      <c r="W37" s="188"/>
    </row>
    <row r="38" spans="1:23" x14ac:dyDescent="0.3">
      <c r="A38" s="2">
        <v>24</v>
      </c>
      <c r="B38" s="189" t="s">
        <v>221</v>
      </c>
      <c r="C38" s="423"/>
      <c r="D38" s="423"/>
      <c r="E38" s="423"/>
      <c r="F38" s="125"/>
      <c r="G38" s="184"/>
      <c r="H38" s="184"/>
      <c r="I38" s="184"/>
      <c r="J38" s="184"/>
      <c r="K38" s="185"/>
      <c r="L38" s="185"/>
      <c r="M38" s="130"/>
      <c r="N38" s="125"/>
      <c r="O38" s="186"/>
      <c r="P38" s="125"/>
      <c r="Q38" s="125"/>
      <c r="R38" s="125"/>
      <c r="S38" s="125"/>
      <c r="T38" s="125"/>
      <c r="U38" s="187"/>
      <c r="V38" s="187"/>
      <c r="W38" s="188"/>
    </row>
    <row r="39" spans="1:23" ht="56" x14ac:dyDescent="0.3">
      <c r="B39" s="197" t="s">
        <v>222</v>
      </c>
      <c r="C39" s="125"/>
      <c r="D39" s="125"/>
      <c r="E39" s="125"/>
      <c r="F39" s="125"/>
      <c r="G39" s="184"/>
      <c r="H39" s="184"/>
      <c r="I39" s="184"/>
      <c r="J39" s="184"/>
      <c r="K39" s="185"/>
      <c r="L39" s="185"/>
      <c r="M39" s="130"/>
      <c r="N39" s="125"/>
      <c r="O39" s="186"/>
      <c r="P39" s="125"/>
      <c r="Q39" s="125"/>
      <c r="R39" s="125"/>
      <c r="S39" s="125"/>
      <c r="T39" s="125"/>
      <c r="U39" s="187"/>
      <c r="V39" s="187"/>
      <c r="W39" s="188"/>
    </row>
    <row r="40" spans="1:23" x14ac:dyDescent="0.3">
      <c r="B40" s="128"/>
      <c r="C40" s="125"/>
      <c r="D40" s="125"/>
      <c r="E40" s="125"/>
      <c r="F40" s="125"/>
      <c r="G40" s="184"/>
      <c r="H40" s="184"/>
      <c r="I40" s="184"/>
      <c r="J40" s="184"/>
      <c r="K40" s="185"/>
      <c r="L40" s="185"/>
      <c r="M40" s="130"/>
      <c r="N40" s="125"/>
      <c r="O40" s="186"/>
      <c r="P40" s="125"/>
      <c r="Q40" s="125"/>
      <c r="R40" s="125"/>
      <c r="S40" s="125"/>
      <c r="T40" s="125"/>
      <c r="U40" s="187"/>
      <c r="V40" s="187"/>
      <c r="W40" s="188"/>
    </row>
    <row r="41" spans="1:23" x14ac:dyDescent="0.3">
      <c r="B41" s="128"/>
      <c r="C41" s="125"/>
      <c r="D41" s="125"/>
      <c r="E41" s="125"/>
      <c r="F41" s="125"/>
      <c r="G41" s="184"/>
      <c r="H41" s="184"/>
      <c r="I41" s="184"/>
      <c r="J41" s="184"/>
      <c r="K41" s="185"/>
      <c r="L41" s="185"/>
      <c r="M41" s="130"/>
      <c r="N41" s="125"/>
      <c r="O41" s="186"/>
      <c r="P41" s="125"/>
      <c r="Q41" s="125"/>
      <c r="R41" s="125"/>
      <c r="S41" s="125"/>
      <c r="T41" s="125"/>
      <c r="U41" s="187"/>
      <c r="V41" s="187"/>
      <c r="W41" s="188"/>
    </row>
    <row r="42" spans="1:23" x14ac:dyDescent="0.3">
      <c r="B42" s="128"/>
      <c r="C42" s="125"/>
      <c r="D42" s="125"/>
      <c r="E42" s="125"/>
      <c r="F42" s="125"/>
      <c r="G42" s="184"/>
      <c r="H42" s="184"/>
      <c r="I42" s="184"/>
      <c r="J42" s="184"/>
      <c r="K42" s="185"/>
      <c r="L42" s="185"/>
      <c r="M42" s="130"/>
      <c r="N42" s="125"/>
      <c r="O42" s="186"/>
      <c r="P42" s="125"/>
      <c r="Q42" s="125"/>
      <c r="R42" s="125"/>
      <c r="S42" s="125"/>
      <c r="T42" s="125"/>
      <c r="U42" s="187"/>
      <c r="V42" s="187"/>
      <c r="W42" s="188"/>
    </row>
    <row r="43" spans="1:23" x14ac:dyDescent="0.3">
      <c r="B43" s="128"/>
      <c r="C43" s="125"/>
      <c r="D43" s="125"/>
      <c r="E43" s="125"/>
      <c r="F43" s="125"/>
      <c r="G43" s="184"/>
      <c r="H43" s="184"/>
      <c r="I43" s="184"/>
      <c r="J43" s="184"/>
      <c r="K43" s="185"/>
      <c r="L43" s="185"/>
      <c r="M43" s="130"/>
      <c r="N43" s="125"/>
      <c r="O43" s="186"/>
      <c r="P43" s="125"/>
      <c r="Q43" s="125"/>
      <c r="R43" s="125"/>
      <c r="S43" s="125"/>
      <c r="T43" s="125"/>
      <c r="U43" s="187"/>
      <c r="V43" s="187"/>
      <c r="W43" s="188"/>
    </row>
    <row r="44" spans="1:23" x14ac:dyDescent="0.3">
      <c r="B44" s="128"/>
      <c r="C44" s="125"/>
      <c r="D44" s="125"/>
      <c r="E44" s="125"/>
      <c r="F44" s="125"/>
      <c r="G44" s="184"/>
      <c r="H44" s="184"/>
      <c r="I44" s="184"/>
      <c r="J44" s="184"/>
      <c r="K44" s="185"/>
      <c r="L44" s="185"/>
      <c r="M44" s="130"/>
      <c r="N44" s="125"/>
      <c r="O44" s="186"/>
      <c r="P44" s="125"/>
      <c r="Q44" s="125"/>
      <c r="R44" s="125"/>
      <c r="S44" s="125"/>
      <c r="T44" s="125"/>
      <c r="U44" s="187"/>
      <c r="V44" s="187"/>
      <c r="W44" s="188"/>
    </row>
    <row r="45" spans="1:23" x14ac:dyDescent="0.3">
      <c r="B45" s="128"/>
      <c r="C45" s="125"/>
      <c r="D45" s="125"/>
      <c r="E45" s="125"/>
      <c r="F45" s="125"/>
      <c r="G45" s="184"/>
      <c r="H45" s="184"/>
      <c r="I45" s="184"/>
      <c r="J45" s="184"/>
      <c r="K45" s="185"/>
      <c r="L45" s="185"/>
      <c r="M45" s="130"/>
      <c r="N45" s="125"/>
      <c r="O45" s="186"/>
      <c r="P45" s="125"/>
      <c r="Q45" s="125"/>
      <c r="R45" s="125"/>
      <c r="S45" s="125"/>
      <c r="T45" s="125"/>
      <c r="U45" s="187"/>
      <c r="V45" s="187"/>
      <c r="W45" s="188"/>
    </row>
    <row r="46" spans="1:23" x14ac:dyDescent="0.3">
      <c r="B46" s="128"/>
      <c r="C46" s="125"/>
      <c r="D46" s="125"/>
      <c r="E46" s="125"/>
      <c r="F46" s="125"/>
      <c r="G46" s="184"/>
      <c r="H46" s="184"/>
      <c r="I46" s="184"/>
      <c r="J46" s="184"/>
      <c r="K46" s="185"/>
      <c r="L46" s="185"/>
      <c r="M46" s="130"/>
      <c r="N46" s="125"/>
      <c r="O46" s="186"/>
      <c r="P46" s="125"/>
      <c r="Q46" s="125"/>
      <c r="R46" s="125"/>
      <c r="S46" s="125"/>
      <c r="T46" s="125"/>
      <c r="U46" s="187"/>
      <c r="V46" s="187"/>
      <c r="W46" s="188"/>
    </row>
    <row r="47" spans="1:23" x14ac:dyDescent="0.3">
      <c r="B47" s="128"/>
      <c r="C47" s="125"/>
      <c r="D47" s="125"/>
      <c r="E47" s="125"/>
      <c r="F47" s="125"/>
      <c r="G47" s="184"/>
      <c r="H47" s="184"/>
      <c r="I47" s="184"/>
      <c r="J47" s="184"/>
      <c r="K47" s="185"/>
      <c r="L47" s="185"/>
      <c r="M47" s="130"/>
      <c r="N47" s="125"/>
      <c r="O47" s="186"/>
      <c r="P47" s="125"/>
      <c r="Q47" s="125"/>
      <c r="R47" s="125"/>
      <c r="S47" s="125"/>
      <c r="T47" s="125"/>
      <c r="U47" s="187"/>
      <c r="V47" s="187"/>
      <c r="W47" s="188"/>
    </row>
    <row r="48" spans="1:23" x14ac:dyDescent="0.3">
      <c r="B48" s="128"/>
      <c r="C48" s="125"/>
      <c r="D48" s="125"/>
      <c r="E48" s="125"/>
      <c r="F48" s="125"/>
      <c r="G48" s="184"/>
      <c r="H48" s="184"/>
      <c r="I48" s="184"/>
      <c r="J48" s="184"/>
      <c r="K48" s="185"/>
      <c r="L48" s="185"/>
      <c r="M48" s="130"/>
      <c r="N48" s="125"/>
      <c r="O48" s="186"/>
      <c r="P48" s="125"/>
      <c r="Q48" s="125"/>
      <c r="R48" s="125"/>
      <c r="S48" s="125"/>
      <c r="T48" s="125"/>
      <c r="U48" s="187"/>
      <c r="V48" s="187"/>
      <c r="W48" s="188"/>
    </row>
    <row r="49" spans="2:23" x14ac:dyDescent="0.3">
      <c r="B49" s="128"/>
      <c r="C49" s="125"/>
      <c r="D49" s="125"/>
      <c r="E49" s="125"/>
      <c r="F49" s="125"/>
      <c r="G49" s="184"/>
      <c r="H49" s="184"/>
      <c r="I49" s="184"/>
      <c r="J49" s="184"/>
      <c r="K49" s="185"/>
      <c r="L49" s="185"/>
      <c r="M49" s="130"/>
      <c r="N49" s="125"/>
      <c r="O49" s="186"/>
      <c r="P49" s="125"/>
      <c r="Q49" s="125"/>
      <c r="R49" s="125"/>
      <c r="S49" s="125"/>
      <c r="T49" s="125"/>
      <c r="U49" s="187"/>
      <c r="V49" s="187"/>
      <c r="W49" s="188"/>
    </row>
    <row r="50" spans="2:23" x14ac:dyDescent="0.3">
      <c r="B50" s="128"/>
      <c r="C50" s="125"/>
      <c r="D50" s="125"/>
      <c r="E50" s="125"/>
      <c r="F50" s="125"/>
      <c r="G50" s="184"/>
      <c r="H50" s="184"/>
      <c r="I50" s="184"/>
      <c r="J50" s="184"/>
      <c r="K50" s="185"/>
      <c r="L50" s="185"/>
      <c r="M50" s="130"/>
      <c r="N50" s="125"/>
      <c r="O50" s="186"/>
      <c r="P50" s="125"/>
      <c r="Q50" s="125"/>
      <c r="R50" s="125"/>
      <c r="S50" s="125"/>
      <c r="T50" s="125"/>
      <c r="U50" s="187"/>
      <c r="V50" s="187"/>
      <c r="W50" s="188"/>
    </row>
    <row r="51" spans="2:23" x14ac:dyDescent="0.3">
      <c r="B51" s="128"/>
      <c r="C51" s="125"/>
      <c r="D51" s="125"/>
      <c r="E51" s="125"/>
      <c r="F51" s="125"/>
      <c r="G51" s="184"/>
      <c r="H51" s="184"/>
      <c r="I51" s="184"/>
      <c r="J51" s="184"/>
      <c r="K51" s="185"/>
      <c r="L51" s="185"/>
      <c r="M51" s="130"/>
      <c r="N51" s="125"/>
      <c r="O51" s="186"/>
      <c r="P51" s="125"/>
      <c r="Q51" s="125"/>
      <c r="R51" s="125"/>
      <c r="S51" s="125"/>
      <c r="T51" s="125"/>
      <c r="U51" s="187"/>
      <c r="V51" s="187"/>
      <c r="W51" s="188"/>
    </row>
    <row r="52" spans="2:23" x14ac:dyDescent="0.3">
      <c r="B52" s="128"/>
      <c r="C52" s="125"/>
      <c r="D52" s="125"/>
      <c r="E52" s="125"/>
      <c r="F52" s="125"/>
      <c r="G52" s="184"/>
      <c r="H52" s="184"/>
      <c r="I52" s="184"/>
      <c r="J52" s="184"/>
      <c r="K52" s="185"/>
      <c r="L52" s="185"/>
      <c r="M52" s="130"/>
      <c r="N52" s="125"/>
      <c r="O52" s="186"/>
      <c r="P52" s="125"/>
      <c r="Q52" s="125"/>
      <c r="R52" s="125"/>
      <c r="S52" s="125"/>
      <c r="T52" s="125"/>
      <c r="U52" s="187"/>
      <c r="V52" s="187"/>
      <c r="W52" s="188"/>
    </row>
    <row r="53" spans="2:23" x14ac:dyDescent="0.3">
      <c r="B53" s="128"/>
      <c r="C53" s="125"/>
      <c r="D53" s="125"/>
      <c r="E53" s="125"/>
      <c r="F53" s="125"/>
      <c r="G53" s="184"/>
      <c r="H53" s="184"/>
      <c r="I53" s="184"/>
      <c r="J53" s="184"/>
      <c r="K53" s="185"/>
      <c r="L53" s="185"/>
      <c r="M53" s="130"/>
      <c r="N53" s="125"/>
      <c r="O53" s="186"/>
      <c r="P53" s="125"/>
      <c r="Q53" s="125"/>
      <c r="R53" s="125"/>
      <c r="S53" s="125"/>
      <c r="T53" s="125"/>
      <c r="U53" s="187"/>
      <c r="V53" s="187"/>
      <c r="W53" s="188"/>
    </row>
    <row r="54" spans="2:23" x14ac:dyDescent="0.3">
      <c r="N54" s="129"/>
    </row>
    <row r="61" spans="2:23" x14ac:dyDescent="0.3">
      <c r="Q61" s="46"/>
    </row>
  </sheetData>
  <sheetProtection algorithmName="SHA-512" hashValue="Lf+sze3CTCbCJ8h7ky6eyWzAgv0h7AzqEqGz7fn3Rm2/8iWt4hIuhzUCi3EhcTIJHtt4Kw6byylrqPBmzKHDBQ==" saltValue="HVilGJJOYc8wdeFznYB+6A==" spinCount="100000" sheet="1" objects="1" scenarios="1"/>
  <dataConsolidate/>
  <mergeCells count="10">
    <mergeCell ref="C38:E38"/>
    <mergeCell ref="B4:K4"/>
    <mergeCell ref="O4:V4"/>
    <mergeCell ref="B1:K1"/>
    <mergeCell ref="O1:V1"/>
    <mergeCell ref="B2:K2"/>
    <mergeCell ref="O2:V2"/>
    <mergeCell ref="B3:J3"/>
    <mergeCell ref="O3:U3"/>
    <mergeCell ref="C19:E19"/>
  </mergeCells>
  <dataValidations count="11">
    <dataValidation type="custom" allowBlank="1" showErrorMessage="1" error="You may only enter up to 2 decimal places ..." sqref="G27:J53 G22:J23" xr:uid="{00000000-0002-0000-0500-000000000000}">
      <formula1>IF(G22=(INT(G22*100)/100),TRUE,FALSE)</formula1>
    </dataValidation>
    <dataValidation type="custom" allowBlank="1" showErrorMessage="1" error="You may only enter up to 2 decimal places ..." sqref="L22:O25 L9:O19 L27:L53" xr:uid="{00000000-0002-0000-0500-000001000000}">
      <formula1>IF($L9=(INT($L9*100)/100),TRUE,FALSE)</formula1>
    </dataValidation>
    <dataValidation type="custom" allowBlank="1" showErrorMessage="1" error="You may only enter up to 2 decimal places ..." sqref="K27:K53 K22:K23" xr:uid="{00000000-0002-0000-0500-000002000000}">
      <formula1>IF($K22=(INT($K22*100)/100),TRUE,FALSE)</formula1>
    </dataValidation>
    <dataValidation type="list" allowBlank="1" showInputMessage="1" showErrorMessage="1" sqref="U9:V22 U27:V53" xr:uid="{00000000-0002-0000-0500-000003000000}">
      <formula1>YN</formula1>
    </dataValidation>
    <dataValidation type="whole" allowBlank="1" showInputMessage="1" showErrorMessage="1" sqref="T9:T22 T27:T53" xr:uid="{00000000-0002-0000-0500-000004000000}">
      <formula1>MinimumDollarInputValue</formula1>
      <formula2>MaximumDollarInputValue</formula2>
    </dataValidation>
    <dataValidation type="whole" allowBlank="1" showErrorMessage="1" error="Please enter WHOLE numbers only ..." sqref="D22:F23 D39:E53 C27:D28 E27:E37 C37:C53 C22:C25" xr:uid="{00000000-0002-0000-0500-000005000000}">
      <formula1>MinimumDollarInputValue</formula1>
      <formula2>MaximumDollarInputValue</formula2>
    </dataValidation>
    <dataValidation type="whole" allowBlank="1" showInputMessage="1" showErrorMessage="1" error="Please enter WHOLE numbers only ..." sqref="Q9:R22 P22:P25 P9:P19 P27:R53" xr:uid="{00000000-0002-0000-0500-000006000000}">
      <formula1>MinimumDollarInputValue</formula1>
      <formula2>MaximumDollarInputValue</formula2>
    </dataValidation>
    <dataValidation type="whole" allowBlank="1" showInputMessage="1" showErrorMessage="1" errorTitle="Error" error="Please enter WHOLE numbers only." sqref="F9:K20 C20:E20 C9:E18" xr:uid="{00000000-0002-0000-0500-000007000000}">
      <formula1>MinimumDollarInputValue</formula1>
      <formula2>MaximumDollarInputValue</formula2>
    </dataValidation>
    <dataValidation type="whole" allowBlank="1" showErrorMessage="1" errorTitle="Error" error="Please enter WHOLE numbers only." sqref="C30:C36" xr:uid="{00000000-0002-0000-0500-000008000000}">
      <formula1>MinimumDollarInputValue</formula1>
      <formula2>MaximumDollarInputValue</formula2>
    </dataValidation>
    <dataValidation allowBlank="1" showErrorMessage="1" sqref="D29" xr:uid="{00000000-0002-0000-0500-000009000000}"/>
    <dataValidation type="list" allowBlank="1" showInputMessage="1" showErrorMessage="1" sqref="O27:O53" xr:uid="{00000000-0002-0000-0500-00000A000000}">
      <formula1>Basis</formula1>
    </dataValidation>
  </dataValidations>
  <pageMargins left="0.25" right="0.25" top="0.75" bottom="0.75" header="0.3" footer="0.3"/>
  <pageSetup scale="46" orientation="landscape" r:id="rId1"/>
  <ignoredErrors>
    <ignoredError sqref="C20:D20 E20:K20" formulaRange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6">
    <tabColor theme="5" tint="0.59999389629810485"/>
    <pageSetUpPr fitToPage="1"/>
  </sheetPr>
  <dimension ref="A1:Y74"/>
  <sheetViews>
    <sheetView showGridLines="0" zoomScale="90" zoomScaleNormal="90" workbookViewId="0">
      <selection activeCell="E59" sqref="E59"/>
    </sheetView>
  </sheetViews>
  <sheetFormatPr defaultColWidth="9.1796875" defaultRowHeight="14" x14ac:dyDescent="0.3"/>
  <cols>
    <col min="1" max="1" width="5.7265625" style="2" customWidth="1"/>
    <col min="2" max="2" width="75.1796875" style="1" bestFit="1" customWidth="1"/>
    <col min="3" max="23" width="23.81640625" style="1" customWidth="1"/>
    <col min="24" max="24" width="5.7265625" style="2" customWidth="1"/>
    <col min="25" max="16384" width="9.1796875" style="2"/>
  </cols>
  <sheetData>
    <row r="1" spans="1:25" ht="75" customHeight="1" x14ac:dyDescent="1">
      <c r="B1" s="394" t="s">
        <v>3204</v>
      </c>
      <c r="C1" s="395"/>
      <c r="D1" s="395"/>
      <c r="E1" s="395"/>
      <c r="F1" s="395"/>
      <c r="G1" s="395"/>
      <c r="H1" s="395"/>
      <c r="I1" s="395"/>
      <c r="J1" s="395"/>
      <c r="K1" s="395"/>
      <c r="L1" s="2"/>
      <c r="M1" s="2"/>
      <c r="N1" s="2"/>
      <c r="O1" s="421"/>
      <c r="P1" s="422"/>
      <c r="Q1" s="422"/>
      <c r="R1" s="422"/>
      <c r="S1" s="422"/>
      <c r="T1" s="422"/>
      <c r="U1" s="422"/>
      <c r="V1" s="422"/>
      <c r="W1" s="2"/>
    </row>
    <row r="2" spans="1:25" ht="20.149999999999999" customHeight="1" x14ac:dyDescent="0.3">
      <c r="B2" s="396" t="s">
        <v>3207</v>
      </c>
      <c r="C2" s="397"/>
      <c r="D2" s="397"/>
      <c r="E2" s="397"/>
      <c r="F2" s="397"/>
      <c r="G2" s="397"/>
      <c r="H2" s="397"/>
      <c r="I2" s="397"/>
      <c r="J2" s="397"/>
      <c r="K2" s="397"/>
      <c r="L2" s="2"/>
      <c r="M2" s="2"/>
      <c r="N2" s="2"/>
      <c r="O2" s="396"/>
      <c r="P2" s="397"/>
      <c r="Q2" s="397"/>
      <c r="R2" s="397"/>
      <c r="S2" s="397"/>
      <c r="T2" s="397"/>
      <c r="U2" s="397"/>
      <c r="V2" s="397"/>
      <c r="W2" s="2"/>
    </row>
    <row r="3" spans="1:25" ht="14.15" customHeight="1" x14ac:dyDescent="0.35">
      <c r="B3" s="406"/>
      <c r="C3" s="407"/>
      <c r="D3" s="407"/>
      <c r="E3" s="407"/>
      <c r="F3" s="407"/>
      <c r="G3" s="407"/>
      <c r="H3" s="407"/>
      <c r="I3" s="407"/>
      <c r="J3" s="407"/>
      <c r="K3" s="64" t="s">
        <v>2</v>
      </c>
      <c r="L3" s="2"/>
      <c r="M3" s="2"/>
      <c r="N3" s="2"/>
      <c r="O3" s="406"/>
      <c r="P3" s="407"/>
      <c r="Q3" s="407"/>
      <c r="R3" s="407"/>
      <c r="S3" s="407"/>
      <c r="T3" s="407"/>
      <c r="U3" s="407"/>
      <c r="V3" s="64" t="s">
        <v>2</v>
      </c>
      <c r="W3" s="2"/>
    </row>
    <row r="4" spans="1:25" s="26" customFormat="1" ht="15" customHeight="1" x14ac:dyDescent="0.35">
      <c r="A4" s="2"/>
      <c r="B4" s="398">
        <f>'Tab 1 - Agency Information'!C9</f>
        <v>0</v>
      </c>
      <c r="C4" s="398"/>
      <c r="D4" s="398"/>
      <c r="E4" s="398"/>
      <c r="F4" s="398"/>
      <c r="G4" s="398"/>
      <c r="H4" s="398"/>
      <c r="I4" s="398"/>
      <c r="J4" s="398"/>
      <c r="K4" s="398"/>
      <c r="O4" s="420"/>
      <c r="P4" s="407"/>
      <c r="Q4" s="407"/>
      <c r="R4" s="407"/>
      <c r="S4" s="407"/>
      <c r="T4" s="407"/>
      <c r="U4" s="407"/>
      <c r="V4" s="407"/>
    </row>
    <row r="5" spans="1:25" ht="14.15" customHeight="1" x14ac:dyDescent="0.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5" s="3" customFormat="1" ht="15.5" x14ac:dyDescent="0.35">
      <c r="C6" s="11"/>
      <c r="D6" s="11"/>
      <c r="F6" s="11"/>
      <c r="G6" s="11"/>
      <c r="H6" s="11"/>
      <c r="I6" s="11"/>
      <c r="J6" s="11"/>
      <c r="K6" s="11"/>
    </row>
    <row r="7" spans="1:25" s="32" customFormat="1" ht="42" x14ac:dyDescent="0.35">
      <c r="A7" s="31"/>
      <c r="B7" s="259" t="s">
        <v>224</v>
      </c>
      <c r="C7" s="30" t="s">
        <v>158</v>
      </c>
      <c r="D7" s="30" t="s">
        <v>2856</v>
      </c>
      <c r="E7" s="30" t="s">
        <v>2857</v>
      </c>
      <c r="F7" s="30" t="s">
        <v>2858</v>
      </c>
      <c r="G7" s="30" t="s">
        <v>2859</v>
      </c>
      <c r="H7" s="30" t="s">
        <v>162</v>
      </c>
      <c r="I7" s="30" t="s">
        <v>163</v>
      </c>
      <c r="J7" s="30" t="s">
        <v>164</v>
      </c>
      <c r="K7" s="30" t="s">
        <v>225</v>
      </c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x14ac:dyDescent="0.3">
      <c r="A8" s="1" t="s">
        <v>95</v>
      </c>
      <c r="C8" s="44">
        <v>1</v>
      </c>
      <c r="D8" s="10">
        <v>2</v>
      </c>
      <c r="E8" s="10">
        <v>3</v>
      </c>
      <c r="F8" s="10">
        <v>4</v>
      </c>
      <c r="G8" s="10">
        <v>5</v>
      </c>
      <c r="H8" s="44">
        <v>6</v>
      </c>
      <c r="I8" s="10">
        <v>7</v>
      </c>
      <c r="J8" s="10">
        <v>8</v>
      </c>
      <c r="K8" s="10">
        <v>9</v>
      </c>
      <c r="L8" s="12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x14ac:dyDescent="0.3">
      <c r="A9" s="1"/>
      <c r="B9" s="295" t="s">
        <v>226</v>
      </c>
      <c r="C9" s="10"/>
      <c r="D9" s="10"/>
      <c r="E9" s="10"/>
      <c r="F9" s="10"/>
      <c r="G9" s="10"/>
      <c r="H9" s="296"/>
      <c r="I9" s="10"/>
      <c r="J9" s="10"/>
      <c r="K9" s="10"/>
      <c r="L9" s="1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x14ac:dyDescent="0.3">
      <c r="A10" s="8">
        <v>1</v>
      </c>
      <c r="B10" s="124" t="s">
        <v>227</v>
      </c>
      <c r="C10" s="326">
        <f t="shared" ref="C10:C16" si="0">SUM(D10:K10)</f>
        <v>0</v>
      </c>
      <c r="D10" s="34"/>
      <c r="E10" s="34"/>
      <c r="F10" s="34"/>
      <c r="G10" s="34"/>
      <c r="H10" s="34"/>
      <c r="I10" s="34"/>
      <c r="J10" s="34"/>
      <c r="K10" s="34"/>
      <c r="M10" s="185"/>
      <c r="N10" s="185"/>
      <c r="O10" s="185"/>
      <c r="P10" s="185"/>
      <c r="Q10" s="185"/>
      <c r="R10" s="125"/>
      <c r="S10" s="125"/>
      <c r="T10" s="125"/>
      <c r="U10" s="125"/>
      <c r="V10" s="125"/>
      <c r="W10" s="187"/>
      <c r="X10" s="187"/>
      <c r="Y10" s="128"/>
    </row>
    <row r="11" spans="1:25" x14ac:dyDescent="0.3">
      <c r="A11" s="8">
        <v>2</v>
      </c>
      <c r="B11" s="124" t="s">
        <v>228</v>
      </c>
      <c r="C11" s="326">
        <f t="shared" si="0"/>
        <v>0</v>
      </c>
      <c r="D11" s="34"/>
      <c r="E11" s="34"/>
      <c r="F11" s="34"/>
      <c r="G11" s="34"/>
      <c r="H11" s="34"/>
      <c r="I11" s="34"/>
      <c r="J11" s="34"/>
      <c r="K11" s="34"/>
      <c r="L11" s="184"/>
      <c r="M11" s="185"/>
      <c r="N11" s="185"/>
      <c r="O11" s="185"/>
      <c r="P11" s="185"/>
      <c r="Q11" s="185"/>
      <c r="R11" s="125"/>
      <c r="S11" s="125"/>
      <c r="T11" s="125"/>
      <c r="U11" s="125"/>
      <c r="V11" s="125"/>
      <c r="W11" s="187"/>
      <c r="X11" s="187"/>
      <c r="Y11" s="128"/>
    </row>
    <row r="12" spans="1:25" x14ac:dyDescent="0.3">
      <c r="A12" s="8">
        <v>3</v>
      </c>
      <c r="B12" s="124" t="s">
        <v>229</v>
      </c>
      <c r="C12" s="326">
        <f t="shared" si="0"/>
        <v>0</v>
      </c>
      <c r="D12" s="34"/>
      <c r="E12" s="34"/>
      <c r="F12" s="34"/>
      <c r="G12" s="34"/>
      <c r="H12" s="34"/>
      <c r="I12" s="34"/>
      <c r="J12" s="34"/>
      <c r="K12" s="34"/>
      <c r="L12" s="184"/>
      <c r="M12" s="185"/>
      <c r="N12" s="185"/>
      <c r="O12" s="185"/>
      <c r="P12" s="185"/>
      <c r="Q12" s="185"/>
      <c r="R12" s="125"/>
      <c r="S12" s="125"/>
      <c r="T12" s="125"/>
      <c r="U12" s="125"/>
      <c r="V12" s="125"/>
      <c r="W12" s="187"/>
      <c r="X12" s="187"/>
      <c r="Y12" s="128"/>
    </row>
    <row r="13" spans="1:25" x14ac:dyDescent="0.3">
      <c r="A13" s="8">
        <v>4</v>
      </c>
      <c r="B13" s="124" t="s">
        <v>230</v>
      </c>
      <c r="C13" s="326">
        <f t="shared" si="0"/>
        <v>0</v>
      </c>
      <c r="D13" s="34"/>
      <c r="E13" s="34"/>
      <c r="F13" s="34"/>
      <c r="G13" s="34"/>
      <c r="H13" s="34"/>
      <c r="I13" s="34"/>
      <c r="J13" s="34"/>
      <c r="K13" s="34"/>
      <c r="L13" s="184"/>
      <c r="M13" s="185"/>
      <c r="N13" s="185"/>
      <c r="O13" s="185"/>
      <c r="P13" s="185"/>
      <c r="Q13" s="185"/>
      <c r="R13" s="125"/>
      <c r="S13" s="125"/>
      <c r="T13" s="125"/>
      <c r="U13" s="125"/>
      <c r="V13" s="125"/>
      <c r="W13" s="187"/>
      <c r="X13" s="187"/>
      <c r="Y13" s="128"/>
    </row>
    <row r="14" spans="1:25" x14ac:dyDescent="0.3">
      <c r="A14" s="8">
        <v>5</v>
      </c>
      <c r="B14" s="124" t="s">
        <v>231</v>
      </c>
      <c r="C14" s="326">
        <f t="shared" si="0"/>
        <v>0</v>
      </c>
      <c r="D14" s="34"/>
      <c r="E14" s="34"/>
      <c r="F14" s="34"/>
      <c r="G14" s="34"/>
      <c r="H14" s="34"/>
      <c r="I14" s="34"/>
      <c r="J14" s="34"/>
      <c r="K14" s="34"/>
      <c r="L14" s="184"/>
      <c r="M14" s="185"/>
      <c r="N14" s="185"/>
      <c r="O14" s="185"/>
      <c r="P14" s="185"/>
      <c r="Q14" s="185"/>
      <c r="R14" s="125"/>
      <c r="S14" s="125"/>
      <c r="T14" s="125"/>
      <c r="U14" s="125"/>
      <c r="V14" s="125"/>
      <c r="W14" s="187"/>
      <c r="X14" s="187"/>
      <c r="Y14" s="128"/>
    </row>
    <row r="15" spans="1:25" x14ac:dyDescent="0.3">
      <c r="A15" s="8">
        <v>6</v>
      </c>
      <c r="B15" s="124" t="s">
        <v>232</v>
      </c>
      <c r="C15" s="326">
        <f t="shared" si="0"/>
        <v>0</v>
      </c>
      <c r="D15" s="34"/>
      <c r="E15" s="34"/>
      <c r="F15" s="34"/>
      <c r="G15" s="34"/>
      <c r="H15" s="34"/>
      <c r="I15" s="34"/>
      <c r="J15" s="34"/>
      <c r="K15" s="34"/>
      <c r="L15" s="184"/>
      <c r="M15" s="185"/>
      <c r="N15" s="185"/>
      <c r="O15" s="185"/>
      <c r="P15" s="185"/>
      <c r="Q15" s="185"/>
      <c r="R15" s="125"/>
      <c r="S15" s="125"/>
      <c r="T15" s="125"/>
      <c r="U15" s="125"/>
      <c r="V15" s="125"/>
      <c r="W15" s="187"/>
      <c r="X15" s="187"/>
      <c r="Y15" s="128"/>
    </row>
    <row r="16" spans="1:25" x14ac:dyDescent="0.3">
      <c r="A16" s="8">
        <v>7</v>
      </c>
      <c r="B16" s="124" t="s">
        <v>233</v>
      </c>
      <c r="C16" s="326">
        <f t="shared" si="0"/>
        <v>0</v>
      </c>
      <c r="D16" s="34"/>
      <c r="E16" s="34"/>
      <c r="F16" s="34"/>
      <c r="G16" s="34"/>
      <c r="H16" s="34"/>
      <c r="I16" s="34"/>
      <c r="J16" s="34"/>
      <c r="K16" s="34"/>
      <c r="L16" s="184"/>
      <c r="M16" s="185"/>
      <c r="N16" s="185"/>
      <c r="O16" s="185"/>
      <c r="P16" s="185"/>
      <c r="Q16" s="185"/>
      <c r="R16" s="125"/>
      <c r="S16" s="125"/>
      <c r="T16" s="125"/>
      <c r="U16" s="125"/>
      <c r="V16" s="125"/>
      <c r="W16" s="187"/>
      <c r="X16" s="187"/>
      <c r="Y16" s="128"/>
    </row>
    <row r="17" spans="1:25" x14ac:dyDescent="0.3">
      <c r="A17" s="8">
        <v>8</v>
      </c>
      <c r="B17" s="124" t="s">
        <v>234</v>
      </c>
      <c r="C17" s="338">
        <f>SUM(C10:C16)</f>
        <v>0</v>
      </c>
      <c r="D17" s="338">
        <f t="shared" ref="D17:K17" si="1">SUM(D10:D16)</f>
        <v>0</v>
      </c>
      <c r="E17" s="338">
        <f t="shared" si="1"/>
        <v>0</v>
      </c>
      <c r="F17" s="338">
        <f t="shared" si="1"/>
        <v>0</v>
      </c>
      <c r="G17" s="338">
        <f t="shared" si="1"/>
        <v>0</v>
      </c>
      <c r="H17" s="338">
        <f t="shared" si="1"/>
        <v>0</v>
      </c>
      <c r="I17" s="338">
        <f t="shared" si="1"/>
        <v>0</v>
      </c>
      <c r="J17" s="338">
        <f t="shared" si="1"/>
        <v>0</v>
      </c>
      <c r="K17" s="338">
        <f t="shared" si="1"/>
        <v>0</v>
      </c>
      <c r="L17" s="184"/>
      <c r="M17" s="185"/>
      <c r="N17" s="185"/>
      <c r="O17" s="185"/>
      <c r="P17" s="185"/>
      <c r="Q17" s="185"/>
      <c r="R17" s="125"/>
      <c r="S17" s="125"/>
      <c r="T17" s="125"/>
      <c r="U17" s="125"/>
      <c r="V17" s="125"/>
      <c r="W17" s="187"/>
      <c r="X17" s="187"/>
      <c r="Y17" s="128"/>
    </row>
    <row r="18" spans="1:25" x14ac:dyDescent="0.3">
      <c r="A18" s="8"/>
      <c r="B18" s="124"/>
      <c r="C18" s="202"/>
      <c r="D18" s="157"/>
      <c r="E18" s="157"/>
      <c r="F18" s="157"/>
      <c r="G18" s="157"/>
      <c r="H18" s="157"/>
      <c r="I18" s="157"/>
      <c r="J18" s="157"/>
      <c r="K18" s="300"/>
      <c r="L18" s="184"/>
      <c r="M18" s="185"/>
      <c r="N18" s="185"/>
      <c r="O18" s="185"/>
      <c r="P18" s="185"/>
      <c r="Q18" s="185"/>
      <c r="R18" s="125"/>
      <c r="S18" s="125"/>
      <c r="T18" s="125"/>
      <c r="U18" s="125"/>
      <c r="V18" s="125"/>
      <c r="W18" s="187"/>
      <c r="X18" s="187"/>
      <c r="Y18" s="128"/>
    </row>
    <row r="19" spans="1:25" x14ac:dyDescent="0.3">
      <c r="A19" s="8"/>
      <c r="B19" s="295" t="s">
        <v>235</v>
      </c>
      <c r="C19" s="156"/>
      <c r="D19" s="159"/>
      <c r="E19" s="159"/>
      <c r="F19" s="159"/>
      <c r="G19" s="159"/>
      <c r="H19" s="159"/>
      <c r="I19" s="159"/>
      <c r="J19" s="159"/>
      <c r="K19" s="301"/>
      <c r="L19" s="184"/>
      <c r="M19" s="185"/>
      <c r="N19" s="185"/>
      <c r="O19" s="185"/>
      <c r="P19" s="185"/>
      <c r="Q19" s="185"/>
      <c r="R19" s="125"/>
      <c r="S19" s="125"/>
      <c r="T19" s="125"/>
      <c r="U19" s="125"/>
      <c r="V19" s="125"/>
      <c r="W19" s="187"/>
      <c r="X19" s="187"/>
      <c r="Y19" s="128"/>
    </row>
    <row r="20" spans="1:25" x14ac:dyDescent="0.3">
      <c r="A20" s="8">
        <v>9</v>
      </c>
      <c r="B20" s="124" t="s">
        <v>227</v>
      </c>
      <c r="C20" s="326">
        <f t="shared" ref="C20:C26" si="2">SUM(D20:K20)</f>
        <v>0</v>
      </c>
      <c r="D20" s="34"/>
      <c r="E20" s="34"/>
      <c r="F20" s="34"/>
      <c r="G20" s="34"/>
      <c r="H20" s="34"/>
      <c r="I20" s="34"/>
      <c r="J20" s="34"/>
      <c r="K20" s="34"/>
      <c r="M20" s="185"/>
      <c r="N20" s="185"/>
      <c r="O20" s="185"/>
      <c r="P20" s="185"/>
      <c r="Q20" s="185"/>
      <c r="R20" s="125"/>
      <c r="S20" s="125"/>
      <c r="T20" s="125"/>
      <c r="U20" s="125"/>
      <c r="V20" s="125"/>
      <c r="W20" s="187"/>
      <c r="X20" s="187"/>
      <c r="Y20" s="128"/>
    </row>
    <row r="21" spans="1:25" x14ac:dyDescent="0.3">
      <c r="A21" s="8">
        <v>10</v>
      </c>
      <c r="B21" s="124" t="s">
        <v>228</v>
      </c>
      <c r="C21" s="326">
        <f t="shared" si="2"/>
        <v>0</v>
      </c>
      <c r="D21" s="34"/>
      <c r="E21" s="34"/>
      <c r="F21" s="34"/>
      <c r="G21" s="34"/>
      <c r="H21" s="34"/>
      <c r="I21" s="34"/>
      <c r="J21" s="34"/>
      <c r="K21" s="34"/>
      <c r="L21" s="184"/>
      <c r="M21" s="185"/>
      <c r="N21" s="185"/>
      <c r="O21" s="185"/>
      <c r="P21" s="185"/>
      <c r="Q21" s="185"/>
      <c r="R21" s="125"/>
      <c r="S21" s="125"/>
      <c r="T21" s="125"/>
      <c r="U21" s="125"/>
      <c r="V21" s="125"/>
      <c r="W21" s="187"/>
      <c r="X21" s="187"/>
      <c r="Y21" s="128"/>
    </row>
    <row r="22" spans="1:25" x14ac:dyDescent="0.3">
      <c r="A22" s="8">
        <v>11</v>
      </c>
      <c r="B22" s="124" t="s">
        <v>229</v>
      </c>
      <c r="C22" s="326">
        <f t="shared" si="2"/>
        <v>0</v>
      </c>
      <c r="D22" s="34"/>
      <c r="E22" s="34"/>
      <c r="F22" s="34"/>
      <c r="G22" s="34"/>
      <c r="H22" s="34"/>
      <c r="I22" s="34"/>
      <c r="J22" s="34"/>
      <c r="K22" s="34"/>
      <c r="L22" s="184"/>
      <c r="M22" s="185"/>
      <c r="N22" s="185"/>
      <c r="O22" s="185"/>
      <c r="P22" s="185"/>
      <c r="Q22" s="185"/>
      <c r="R22" s="125"/>
      <c r="S22" s="125"/>
      <c r="T22" s="125"/>
      <c r="U22" s="125"/>
      <c r="V22" s="125"/>
      <c r="W22" s="187"/>
      <c r="X22" s="187"/>
      <c r="Y22" s="128"/>
    </row>
    <row r="23" spans="1:25" x14ac:dyDescent="0.3">
      <c r="A23" s="8">
        <v>12</v>
      </c>
      <c r="B23" s="124" t="s">
        <v>230</v>
      </c>
      <c r="C23" s="326">
        <f t="shared" si="2"/>
        <v>0</v>
      </c>
      <c r="D23" s="34"/>
      <c r="E23" s="34"/>
      <c r="F23" s="34"/>
      <c r="G23" s="34"/>
      <c r="H23" s="34"/>
      <c r="I23" s="34"/>
      <c r="J23" s="34"/>
      <c r="K23" s="34"/>
      <c r="L23" s="184"/>
      <c r="M23" s="185"/>
      <c r="N23" s="185"/>
      <c r="O23" s="185"/>
      <c r="P23" s="185"/>
      <c r="Q23" s="185"/>
      <c r="R23" s="125"/>
      <c r="S23" s="125"/>
      <c r="T23" s="125"/>
      <c r="U23" s="125"/>
      <c r="V23" s="125"/>
      <c r="W23" s="187"/>
      <c r="X23" s="187"/>
      <c r="Y23" s="128"/>
    </row>
    <row r="24" spans="1:25" x14ac:dyDescent="0.3">
      <c r="A24" s="8">
        <v>13</v>
      </c>
      <c r="B24" s="124" t="s">
        <v>231</v>
      </c>
      <c r="C24" s="326">
        <f t="shared" si="2"/>
        <v>0</v>
      </c>
      <c r="D24" s="34"/>
      <c r="E24" s="34"/>
      <c r="F24" s="34"/>
      <c r="G24" s="34"/>
      <c r="H24" s="34"/>
      <c r="I24" s="34"/>
      <c r="J24" s="34"/>
      <c r="K24" s="34"/>
      <c r="L24" s="184"/>
      <c r="M24" s="185"/>
      <c r="N24" s="185"/>
      <c r="O24" s="185"/>
      <c r="P24" s="185"/>
      <c r="Q24" s="185"/>
      <c r="R24" s="125"/>
      <c r="S24" s="125"/>
      <c r="T24" s="125"/>
      <c r="U24" s="125"/>
      <c r="V24" s="125"/>
      <c r="W24" s="187"/>
      <c r="X24" s="187"/>
      <c r="Y24" s="128"/>
    </row>
    <row r="25" spans="1:25" x14ac:dyDescent="0.3">
      <c r="A25" s="8">
        <v>14</v>
      </c>
      <c r="B25" s="124" t="s">
        <v>232</v>
      </c>
      <c r="C25" s="326">
        <f t="shared" si="2"/>
        <v>0</v>
      </c>
      <c r="D25" s="34"/>
      <c r="E25" s="34"/>
      <c r="F25" s="34"/>
      <c r="G25" s="34"/>
      <c r="H25" s="34"/>
      <c r="I25" s="34"/>
      <c r="J25" s="34"/>
      <c r="K25" s="34"/>
      <c r="L25" s="184"/>
      <c r="M25" s="185"/>
      <c r="N25" s="185"/>
      <c r="O25" s="185"/>
      <c r="P25" s="185"/>
      <c r="Q25" s="185"/>
      <c r="R25" s="125"/>
      <c r="S25" s="125"/>
      <c r="T25" s="125"/>
      <c r="U25" s="125"/>
      <c r="V25" s="125"/>
      <c r="W25" s="187"/>
      <c r="X25" s="187"/>
      <c r="Y25" s="128"/>
    </row>
    <row r="26" spans="1:25" x14ac:dyDescent="0.3">
      <c r="A26" s="8">
        <v>15</v>
      </c>
      <c r="B26" s="124" t="s">
        <v>233</v>
      </c>
      <c r="C26" s="326">
        <f t="shared" si="2"/>
        <v>0</v>
      </c>
      <c r="D26" s="34"/>
      <c r="E26" s="34"/>
      <c r="F26" s="34"/>
      <c r="G26" s="34"/>
      <c r="H26" s="34"/>
      <c r="I26" s="34"/>
      <c r="J26" s="34"/>
      <c r="K26" s="34"/>
      <c r="L26" s="184"/>
      <c r="M26" s="185"/>
      <c r="N26" s="185"/>
      <c r="O26" s="185"/>
      <c r="P26" s="185"/>
      <c r="Q26" s="185"/>
      <c r="R26" s="125"/>
      <c r="S26" s="125"/>
      <c r="T26" s="125"/>
      <c r="U26" s="125"/>
      <c r="V26" s="125"/>
      <c r="W26" s="187"/>
      <c r="X26" s="187"/>
      <c r="Y26" s="128"/>
    </row>
    <row r="27" spans="1:25" x14ac:dyDescent="0.3">
      <c r="A27" s="8">
        <v>16</v>
      </c>
      <c r="B27" s="124" t="s">
        <v>236</v>
      </c>
      <c r="C27" s="326">
        <f>SUM(C20:C26)</f>
        <v>0</v>
      </c>
      <c r="D27" s="326">
        <f t="shared" ref="D27:K27" si="3">SUM(D20:D26)</f>
        <v>0</v>
      </c>
      <c r="E27" s="326">
        <f t="shared" si="3"/>
        <v>0</v>
      </c>
      <c r="F27" s="326">
        <f t="shared" si="3"/>
        <v>0</v>
      </c>
      <c r="G27" s="326">
        <f t="shared" si="3"/>
        <v>0</v>
      </c>
      <c r="H27" s="326">
        <f t="shared" si="3"/>
        <v>0</v>
      </c>
      <c r="I27" s="326">
        <f t="shared" si="3"/>
        <v>0</v>
      </c>
      <c r="J27" s="326">
        <f t="shared" si="3"/>
        <v>0</v>
      </c>
      <c r="K27" s="326">
        <f t="shared" si="3"/>
        <v>0</v>
      </c>
      <c r="L27" s="184"/>
      <c r="M27" s="185"/>
      <c r="N27" s="185"/>
      <c r="O27" s="185"/>
      <c r="P27" s="185"/>
      <c r="Q27" s="185"/>
      <c r="R27" s="125"/>
      <c r="S27" s="125"/>
      <c r="T27" s="125"/>
      <c r="U27" s="125"/>
      <c r="V27" s="125"/>
      <c r="W27" s="187"/>
      <c r="X27" s="187"/>
      <c r="Y27" s="128"/>
    </row>
    <row r="28" spans="1:25" x14ac:dyDescent="0.3">
      <c r="A28" s="8">
        <v>17</v>
      </c>
      <c r="B28" s="124" t="s">
        <v>237</v>
      </c>
      <c r="C28" s="328">
        <f t="shared" ref="C28:K28" si="4">SUM(C17,C27)</f>
        <v>0</v>
      </c>
      <c r="D28" s="328">
        <f t="shared" si="4"/>
        <v>0</v>
      </c>
      <c r="E28" s="328">
        <f t="shared" si="4"/>
        <v>0</v>
      </c>
      <c r="F28" s="328">
        <f t="shared" si="4"/>
        <v>0</v>
      </c>
      <c r="G28" s="328">
        <f t="shared" si="4"/>
        <v>0</v>
      </c>
      <c r="H28" s="328">
        <f t="shared" si="4"/>
        <v>0</v>
      </c>
      <c r="I28" s="328">
        <f t="shared" si="4"/>
        <v>0</v>
      </c>
      <c r="J28" s="328">
        <f t="shared" si="4"/>
        <v>0</v>
      </c>
      <c r="K28" s="328">
        <f t="shared" si="4"/>
        <v>0</v>
      </c>
      <c r="L28" s="132"/>
      <c r="M28" s="133"/>
      <c r="N28" s="133"/>
      <c r="O28" s="130"/>
      <c r="P28" s="130"/>
      <c r="Q28" s="130"/>
      <c r="R28" s="127"/>
      <c r="S28" s="125"/>
      <c r="T28" s="125"/>
      <c r="U28" s="125"/>
      <c r="V28" s="125"/>
      <c r="W28" s="187"/>
      <c r="X28" s="187"/>
      <c r="Y28" s="128"/>
    </row>
    <row r="29" spans="1:25" x14ac:dyDescent="0.3">
      <c r="A29" s="8"/>
      <c r="B29" s="124"/>
      <c r="C29" s="155"/>
      <c r="D29" s="157"/>
      <c r="E29" s="157"/>
      <c r="F29" s="157"/>
      <c r="G29" s="157"/>
      <c r="H29" s="157"/>
      <c r="I29" s="157"/>
      <c r="J29" s="132"/>
      <c r="K29" s="133"/>
      <c r="L29" s="133"/>
      <c r="M29" s="130"/>
      <c r="N29" s="130"/>
      <c r="O29" s="130"/>
      <c r="P29" s="127"/>
      <c r="Q29" s="125"/>
      <c r="R29" s="125"/>
      <c r="S29" s="125"/>
      <c r="T29" s="125"/>
      <c r="U29" s="187"/>
      <c r="V29" s="187"/>
      <c r="W29" s="128"/>
    </row>
    <row r="30" spans="1:25" x14ac:dyDescent="0.3">
      <c r="A30" s="8">
        <v>18</v>
      </c>
      <c r="B30" s="124" t="s">
        <v>238</v>
      </c>
      <c r="C30" s="34"/>
      <c r="D30" s="125"/>
      <c r="E30" s="184"/>
      <c r="F30" s="125"/>
      <c r="G30" s="125"/>
      <c r="H30" s="125"/>
      <c r="I30" s="125"/>
      <c r="J30" s="184"/>
      <c r="K30" s="185"/>
      <c r="L30" s="185"/>
      <c r="M30" s="185"/>
      <c r="N30" s="185"/>
      <c r="O30" s="185"/>
      <c r="P30" s="125"/>
      <c r="Q30" s="125"/>
      <c r="R30" s="125"/>
      <c r="S30" s="125"/>
      <c r="T30" s="125"/>
      <c r="U30" s="187"/>
      <c r="V30" s="187"/>
      <c r="W30" s="128"/>
    </row>
    <row r="31" spans="1:25" x14ac:dyDescent="0.3">
      <c r="A31" s="8">
        <v>19</v>
      </c>
      <c r="B31" s="124" t="s">
        <v>239</v>
      </c>
      <c r="C31" s="34"/>
      <c r="D31" s="125"/>
      <c r="E31" s="184"/>
      <c r="F31" s="125"/>
      <c r="G31" s="125"/>
      <c r="H31" s="125"/>
      <c r="I31" s="125"/>
      <c r="J31" s="184"/>
      <c r="K31" s="185"/>
      <c r="L31" s="185"/>
      <c r="M31" s="185"/>
      <c r="N31" s="185"/>
      <c r="O31" s="185"/>
      <c r="P31" s="125"/>
      <c r="Q31" s="125"/>
      <c r="R31" s="125"/>
      <c r="S31" s="125"/>
      <c r="T31" s="125"/>
      <c r="U31" s="187"/>
      <c r="V31" s="187"/>
      <c r="W31" s="128"/>
    </row>
    <row r="32" spans="1:25" x14ac:dyDescent="0.3">
      <c r="A32" s="8">
        <v>20</v>
      </c>
      <c r="B32" s="124" t="s">
        <v>240</v>
      </c>
      <c r="C32" s="34"/>
      <c r="D32" s="125"/>
      <c r="E32" s="184"/>
      <c r="F32" s="125"/>
      <c r="G32" s="125"/>
      <c r="H32" s="125"/>
      <c r="I32" s="125"/>
      <c r="J32" s="184"/>
      <c r="K32" s="185"/>
      <c r="L32" s="185"/>
      <c r="M32" s="185"/>
      <c r="N32" s="185"/>
      <c r="O32" s="185"/>
      <c r="P32" s="125"/>
      <c r="Q32" s="125"/>
      <c r="R32" s="125"/>
      <c r="S32" s="125"/>
      <c r="T32" s="125"/>
      <c r="U32" s="187"/>
      <c r="V32" s="187"/>
      <c r="W32" s="128"/>
    </row>
    <row r="33" spans="1:23" x14ac:dyDescent="0.3">
      <c r="A33" s="8">
        <v>21</v>
      </c>
      <c r="B33" s="124" t="s">
        <v>241</v>
      </c>
      <c r="C33" s="34"/>
      <c r="D33" s="125"/>
      <c r="E33" s="184"/>
      <c r="F33" s="125"/>
      <c r="G33" s="125"/>
      <c r="H33" s="125"/>
      <c r="I33" s="125"/>
      <c r="J33" s="184"/>
      <c r="K33" s="185"/>
      <c r="L33" s="185"/>
      <c r="M33" s="185"/>
      <c r="N33" s="185"/>
      <c r="O33" s="185"/>
      <c r="P33" s="125"/>
      <c r="Q33" s="125"/>
      <c r="R33" s="125"/>
      <c r="S33" s="125"/>
      <c r="T33" s="125"/>
      <c r="U33" s="187"/>
      <c r="V33" s="187"/>
      <c r="W33" s="128"/>
    </row>
    <row r="34" spans="1:23" x14ac:dyDescent="0.3">
      <c r="A34" s="8">
        <v>22</v>
      </c>
      <c r="B34" s="124" t="s">
        <v>242</v>
      </c>
      <c r="C34" s="34"/>
      <c r="D34" s="125"/>
      <c r="E34" s="184"/>
      <c r="F34" s="125"/>
      <c r="G34" s="125"/>
      <c r="H34" s="125"/>
      <c r="I34" s="125"/>
      <c r="J34" s="184"/>
      <c r="K34" s="185"/>
      <c r="L34" s="185"/>
      <c r="M34" s="185"/>
      <c r="N34" s="185"/>
      <c r="O34" s="185"/>
      <c r="P34" s="125"/>
      <c r="Q34" s="125"/>
      <c r="R34" s="125"/>
      <c r="S34" s="125"/>
      <c r="T34" s="125"/>
      <c r="U34" s="187"/>
      <c r="V34" s="187"/>
      <c r="W34" s="128"/>
    </row>
    <row r="35" spans="1:23" x14ac:dyDescent="0.3">
      <c r="A35" s="8">
        <v>23</v>
      </c>
      <c r="B35" s="124" t="s">
        <v>243</v>
      </c>
      <c r="C35" s="34"/>
      <c r="D35" s="125"/>
      <c r="E35" s="125"/>
      <c r="F35" s="125"/>
      <c r="G35" s="125"/>
      <c r="H35" s="125"/>
      <c r="I35" s="125"/>
      <c r="J35" s="184"/>
      <c r="K35" s="185"/>
      <c r="L35" s="185"/>
      <c r="M35" s="185"/>
      <c r="N35" s="185"/>
      <c r="O35" s="185"/>
      <c r="P35" s="125"/>
      <c r="Q35" s="127"/>
      <c r="R35" s="127"/>
      <c r="S35" s="127"/>
      <c r="T35" s="125"/>
      <c r="U35" s="47"/>
      <c r="V35" s="47"/>
      <c r="W35" s="128"/>
    </row>
    <row r="36" spans="1:23" x14ac:dyDescent="0.3">
      <c r="A36" s="8">
        <v>24</v>
      </c>
      <c r="B36" s="124" t="s">
        <v>244</v>
      </c>
      <c r="C36" s="427"/>
      <c r="D36" s="427"/>
      <c r="E36" s="427"/>
      <c r="F36" s="125"/>
      <c r="G36" s="125"/>
      <c r="H36" s="125"/>
      <c r="I36" s="184"/>
      <c r="J36" s="184"/>
      <c r="K36" s="185"/>
      <c r="L36" s="185"/>
      <c r="M36" s="185"/>
      <c r="N36" s="185"/>
      <c r="O36" s="185"/>
      <c r="P36" s="125"/>
      <c r="Q36" s="127"/>
      <c r="R36" s="127"/>
      <c r="S36" s="127"/>
      <c r="T36" s="125"/>
      <c r="U36" s="47"/>
      <c r="V36" s="47"/>
      <c r="W36" s="128"/>
    </row>
    <row r="37" spans="1:23" x14ac:dyDescent="0.3">
      <c r="A37" s="8">
        <v>25</v>
      </c>
      <c r="B37" s="124" t="s">
        <v>2956</v>
      </c>
      <c r="C37" s="328">
        <f>SUM(C30:C35)</f>
        <v>0</v>
      </c>
      <c r="D37" s="125"/>
      <c r="E37" s="125"/>
      <c r="F37" s="125"/>
      <c r="G37" s="125"/>
      <c r="H37" s="125"/>
      <c r="I37" s="125"/>
      <c r="J37" s="132"/>
      <c r="K37" s="133"/>
      <c r="L37" s="133"/>
      <c r="M37" s="130"/>
      <c r="N37" s="130"/>
      <c r="O37" s="130"/>
      <c r="P37" s="127"/>
      <c r="Q37" s="125"/>
      <c r="R37" s="125"/>
      <c r="S37" s="125"/>
      <c r="T37" s="125"/>
      <c r="U37" s="47"/>
      <c r="V37" s="47"/>
    </row>
    <row r="38" spans="1:23" x14ac:dyDescent="0.3">
      <c r="C38" s="155"/>
      <c r="D38" s="125"/>
      <c r="E38" s="125"/>
      <c r="F38" s="125"/>
      <c r="G38" s="125"/>
      <c r="H38" s="125"/>
      <c r="I38" s="132"/>
      <c r="J38" s="132"/>
      <c r="K38" s="133"/>
      <c r="L38" s="133"/>
      <c r="M38" s="130"/>
      <c r="N38" s="130"/>
      <c r="O38" s="130"/>
      <c r="P38" s="125"/>
      <c r="Q38" s="45"/>
      <c r="R38" s="45"/>
      <c r="U38" s="47"/>
      <c r="V38" s="47"/>
    </row>
    <row r="39" spans="1:23" x14ac:dyDescent="0.3">
      <c r="A39" s="2">
        <v>26</v>
      </c>
      <c r="B39" s="134" t="s">
        <v>245</v>
      </c>
      <c r="C39" s="34"/>
      <c r="D39" s="125"/>
      <c r="E39" s="125"/>
      <c r="F39" s="125"/>
      <c r="G39" s="125"/>
      <c r="H39" s="125"/>
      <c r="I39" s="125"/>
      <c r="J39" s="184"/>
      <c r="K39" s="185"/>
      <c r="L39" s="185"/>
      <c r="M39" s="185"/>
      <c r="N39" s="185"/>
      <c r="O39" s="185"/>
      <c r="P39" s="125"/>
      <c r="Q39" s="45"/>
      <c r="R39" s="45"/>
      <c r="T39" s="45"/>
      <c r="U39" s="126"/>
      <c r="V39" s="126"/>
      <c r="W39" s="45"/>
    </row>
    <row r="40" spans="1:23" x14ac:dyDescent="0.3">
      <c r="A40" s="2">
        <v>27</v>
      </c>
      <c r="B40" s="165" t="s">
        <v>246</v>
      </c>
      <c r="C40" s="34"/>
      <c r="D40" s="125"/>
      <c r="E40" s="125"/>
      <c r="F40" s="125"/>
      <c r="G40" s="125"/>
      <c r="H40" s="125"/>
      <c r="I40" s="125"/>
      <c r="J40" s="184"/>
      <c r="K40" s="185"/>
      <c r="L40" s="185"/>
      <c r="M40" s="185"/>
      <c r="N40" s="185"/>
      <c r="O40" s="185"/>
      <c r="P40" s="125"/>
      <c r="Q40" s="125"/>
      <c r="R40" s="125"/>
      <c r="S40" s="125"/>
      <c r="T40" s="125"/>
      <c r="U40" s="187"/>
      <c r="V40" s="187"/>
      <c r="W40" s="188"/>
    </row>
    <row r="41" spans="1:23" x14ac:dyDescent="0.3">
      <c r="A41" s="2">
        <v>28</v>
      </c>
      <c r="B41" s="165" t="s">
        <v>247</v>
      </c>
      <c r="C41" s="34"/>
      <c r="D41" s="125"/>
      <c r="E41" s="125"/>
      <c r="F41" s="125"/>
      <c r="G41" s="125"/>
      <c r="H41" s="125"/>
      <c r="I41" s="125"/>
      <c r="J41" s="184"/>
      <c r="K41" s="185"/>
      <c r="L41" s="185"/>
      <c r="M41" s="185"/>
      <c r="N41" s="185"/>
      <c r="O41" s="185"/>
      <c r="P41" s="125"/>
      <c r="Q41" s="125"/>
      <c r="R41" s="125"/>
      <c r="S41" s="125"/>
      <c r="T41" s="125"/>
      <c r="U41" s="187"/>
      <c r="V41" s="187"/>
      <c r="W41" s="188"/>
    </row>
    <row r="42" spans="1:23" x14ac:dyDescent="0.3">
      <c r="A42" s="2">
        <v>29</v>
      </c>
      <c r="B42" s="165" t="s">
        <v>248</v>
      </c>
      <c r="C42" s="34"/>
      <c r="D42" s="125"/>
      <c r="E42" s="125"/>
      <c r="F42" s="125"/>
      <c r="G42" s="125"/>
      <c r="H42" s="125"/>
      <c r="I42" s="125"/>
      <c r="J42" s="184"/>
      <c r="K42" s="185"/>
      <c r="L42" s="185"/>
      <c r="M42" s="185"/>
      <c r="N42" s="185"/>
      <c r="O42" s="185"/>
      <c r="P42" s="125"/>
      <c r="Q42" s="125"/>
      <c r="R42" s="125"/>
      <c r="S42" s="125"/>
      <c r="T42" s="125"/>
      <c r="U42" s="187"/>
      <c r="V42" s="187"/>
      <c r="W42" s="188"/>
    </row>
    <row r="43" spans="1:23" x14ac:dyDescent="0.3">
      <c r="A43" s="2">
        <v>30</v>
      </c>
      <c r="B43" s="165" t="s">
        <v>249</v>
      </c>
      <c r="C43" s="34"/>
      <c r="D43" s="125"/>
      <c r="E43" s="125"/>
      <c r="F43" s="125"/>
      <c r="G43" s="125"/>
      <c r="H43" s="125"/>
      <c r="I43" s="125"/>
      <c r="J43" s="184"/>
      <c r="K43" s="185"/>
      <c r="L43" s="185"/>
      <c r="M43" s="185"/>
      <c r="N43" s="185"/>
      <c r="O43" s="185"/>
      <c r="P43" s="125"/>
      <c r="Q43" s="125"/>
      <c r="R43" s="125"/>
      <c r="S43" s="125"/>
      <c r="T43" s="125"/>
      <c r="U43" s="187"/>
      <c r="V43" s="187"/>
      <c r="W43" s="188"/>
    </row>
    <row r="44" spans="1:23" x14ac:dyDescent="0.3">
      <c r="A44" s="2">
        <v>31</v>
      </c>
      <c r="B44" s="165" t="s">
        <v>250</v>
      </c>
      <c r="C44" s="205"/>
      <c r="D44" s="125"/>
      <c r="E44" s="125"/>
      <c r="F44" s="125"/>
      <c r="G44" s="125"/>
      <c r="H44" s="125"/>
      <c r="I44" s="125"/>
      <c r="J44" s="184"/>
      <c r="K44" s="185"/>
      <c r="L44" s="185"/>
      <c r="M44" s="185"/>
      <c r="N44" s="185"/>
      <c r="O44" s="185"/>
      <c r="P44" s="125"/>
      <c r="Q44" s="125"/>
      <c r="R44" s="125"/>
      <c r="S44" s="125"/>
      <c r="T44" s="125"/>
      <c r="U44" s="187"/>
      <c r="V44" s="187"/>
      <c r="W44" s="188"/>
    </row>
    <row r="45" spans="1:23" x14ac:dyDescent="0.3">
      <c r="A45" s="2">
        <v>32</v>
      </c>
      <c r="B45" s="302" t="s">
        <v>251</v>
      </c>
      <c r="C45" s="427"/>
      <c r="D45" s="427"/>
      <c r="E45" s="427"/>
      <c r="F45" s="125"/>
      <c r="G45" s="125"/>
      <c r="H45" s="125"/>
      <c r="I45" s="184"/>
      <c r="J45" s="184"/>
      <c r="K45" s="185"/>
      <c r="L45" s="185"/>
      <c r="M45" s="185"/>
      <c r="N45" s="185"/>
      <c r="O45" s="185"/>
      <c r="P45" s="125"/>
      <c r="Q45" s="125"/>
      <c r="R45" s="125"/>
      <c r="S45" s="125"/>
      <c r="T45" s="125"/>
      <c r="U45" s="187"/>
      <c r="V45" s="187"/>
      <c r="W45" s="188"/>
    </row>
    <row r="46" spans="1:23" x14ac:dyDescent="0.3">
      <c r="A46" s="2">
        <v>33</v>
      </c>
      <c r="B46" s="165" t="s">
        <v>2957</v>
      </c>
      <c r="C46" s="328">
        <f>SUM(C39:C44)</f>
        <v>0</v>
      </c>
      <c r="D46" s="125"/>
      <c r="E46" s="125"/>
      <c r="F46" s="125"/>
      <c r="G46" s="125"/>
      <c r="H46" s="125"/>
      <c r="I46" s="125"/>
      <c r="J46" s="132"/>
      <c r="K46" s="133"/>
      <c r="L46" s="133"/>
      <c r="M46" s="130"/>
      <c r="N46" s="130"/>
      <c r="O46" s="130"/>
      <c r="P46" s="127"/>
      <c r="Q46" s="125"/>
      <c r="R46" s="125"/>
      <c r="S46" s="125"/>
      <c r="T46" s="125"/>
      <c r="U46" s="187"/>
      <c r="V46" s="187"/>
      <c r="W46" s="188"/>
    </row>
    <row r="47" spans="1:23" x14ac:dyDescent="0.3">
      <c r="B47" s="165"/>
      <c r="C47" s="155"/>
      <c r="D47" s="125"/>
      <c r="E47" s="125"/>
      <c r="F47" s="125"/>
      <c r="G47" s="125"/>
      <c r="H47" s="125"/>
      <c r="I47" s="132"/>
      <c r="J47" s="132"/>
      <c r="K47" s="133"/>
      <c r="L47" s="133"/>
      <c r="M47" s="130"/>
      <c r="N47" s="130"/>
      <c r="O47" s="130"/>
      <c r="P47" s="127"/>
      <c r="Q47" s="125"/>
      <c r="R47" s="125"/>
      <c r="S47" s="125"/>
      <c r="T47" s="125"/>
      <c r="U47" s="187"/>
      <c r="V47" s="187"/>
      <c r="W47" s="188"/>
    </row>
    <row r="48" spans="1:23" x14ac:dyDescent="0.3">
      <c r="A48" s="2">
        <v>34</v>
      </c>
      <c r="B48" s="165" t="s">
        <v>252</v>
      </c>
      <c r="C48" s="34"/>
      <c r="D48" s="125"/>
      <c r="E48" s="125"/>
      <c r="F48" s="125"/>
      <c r="G48" s="125"/>
      <c r="H48" s="125"/>
      <c r="I48" s="125"/>
      <c r="J48" s="184"/>
      <c r="K48" s="185"/>
      <c r="L48" s="185"/>
      <c r="M48" s="185"/>
      <c r="N48" s="185"/>
      <c r="O48" s="185"/>
      <c r="P48" s="125"/>
      <c r="Q48" s="125"/>
      <c r="R48" s="125"/>
      <c r="S48" s="125"/>
      <c r="T48" s="125"/>
      <c r="U48" s="187"/>
      <c r="V48" s="187"/>
      <c r="W48" s="188"/>
    </row>
    <row r="49" spans="1:23" x14ac:dyDescent="0.3">
      <c r="A49" s="2">
        <v>35</v>
      </c>
      <c r="B49" s="165" t="s">
        <v>253</v>
      </c>
      <c r="C49" s="427"/>
      <c r="D49" s="427"/>
      <c r="E49" s="427"/>
      <c r="F49" s="125"/>
      <c r="G49" s="125"/>
      <c r="H49" s="125"/>
      <c r="I49" s="184"/>
      <c r="J49" s="184"/>
      <c r="K49" s="185"/>
      <c r="L49" s="185"/>
      <c r="M49" s="185"/>
      <c r="N49" s="185"/>
      <c r="O49" s="185"/>
      <c r="P49" s="125"/>
      <c r="Q49" s="125"/>
      <c r="R49" s="125"/>
      <c r="S49" s="125"/>
      <c r="T49" s="125"/>
      <c r="U49" s="187"/>
      <c r="V49" s="187"/>
      <c r="W49" s="188"/>
    </row>
    <row r="50" spans="1:23" x14ac:dyDescent="0.3">
      <c r="A50" s="2">
        <v>36</v>
      </c>
      <c r="B50" s="165" t="s">
        <v>254</v>
      </c>
      <c r="C50" s="339">
        <f>C48</f>
        <v>0</v>
      </c>
      <c r="D50" s="125"/>
      <c r="E50" s="125"/>
      <c r="F50" s="125"/>
      <c r="G50" s="125"/>
      <c r="H50" s="125"/>
      <c r="I50" s="125"/>
      <c r="J50" s="132"/>
      <c r="K50" s="133"/>
      <c r="L50" s="133"/>
      <c r="M50" s="130"/>
      <c r="N50" s="130"/>
      <c r="O50" s="130"/>
      <c r="P50" s="127"/>
      <c r="Q50" s="125"/>
      <c r="R50" s="125"/>
      <c r="S50" s="125"/>
      <c r="T50" s="125"/>
      <c r="U50" s="187"/>
      <c r="V50" s="187"/>
      <c r="W50" s="188"/>
    </row>
    <row r="51" spans="1:23" x14ac:dyDescent="0.3">
      <c r="B51" s="165"/>
      <c r="C51" s="155"/>
      <c r="D51" s="125"/>
      <c r="E51" s="125"/>
      <c r="F51" s="125"/>
      <c r="G51" s="125"/>
      <c r="H51" s="125"/>
      <c r="I51" s="132"/>
      <c r="J51" s="132"/>
      <c r="K51" s="133"/>
      <c r="L51" s="133"/>
      <c r="M51" s="130"/>
      <c r="N51" s="130"/>
      <c r="O51" s="130"/>
      <c r="P51" s="127"/>
      <c r="Q51" s="125"/>
      <c r="R51" s="125"/>
      <c r="S51" s="125"/>
      <c r="T51" s="125"/>
      <c r="U51" s="187"/>
      <c r="V51" s="187"/>
      <c r="W51" s="188"/>
    </row>
    <row r="52" spans="1:23" x14ac:dyDescent="0.3">
      <c r="A52" s="2">
        <v>37</v>
      </c>
      <c r="B52" s="195" t="s">
        <v>255</v>
      </c>
      <c r="C52" s="328">
        <f>SUM(C28,C46,C37,C50)</f>
        <v>0</v>
      </c>
      <c r="D52" s="125"/>
      <c r="E52" s="125"/>
      <c r="F52" s="125"/>
      <c r="G52" s="125"/>
      <c r="H52" s="125"/>
      <c r="I52" s="125"/>
      <c r="J52" s="132"/>
      <c r="K52" s="133"/>
      <c r="L52" s="133"/>
      <c r="M52" s="130"/>
      <c r="N52" s="130"/>
      <c r="O52" s="130"/>
      <c r="P52" s="127"/>
      <c r="Q52" s="125"/>
      <c r="R52" s="125"/>
      <c r="S52" s="125"/>
      <c r="T52" s="125"/>
      <c r="U52" s="187"/>
      <c r="V52" s="187"/>
      <c r="W52" s="188"/>
    </row>
    <row r="53" spans="1:23" x14ac:dyDescent="0.3">
      <c r="B53" s="128"/>
      <c r="C53" s="125"/>
      <c r="D53" s="125"/>
      <c r="E53" s="125"/>
      <c r="F53" s="125"/>
      <c r="G53" s="125"/>
      <c r="H53" s="125"/>
      <c r="I53" s="184"/>
      <c r="J53" s="184"/>
      <c r="K53" s="185"/>
      <c r="L53" s="185"/>
      <c r="M53" s="130"/>
      <c r="N53" s="125"/>
      <c r="O53" s="186"/>
      <c r="P53" s="125"/>
      <c r="Q53" s="125"/>
      <c r="R53" s="125"/>
      <c r="S53" s="125"/>
      <c r="T53" s="125"/>
      <c r="U53" s="187"/>
      <c r="V53" s="187"/>
      <c r="W53" s="188"/>
    </row>
    <row r="54" spans="1:23" x14ac:dyDescent="0.3">
      <c r="A54" s="2">
        <v>38</v>
      </c>
      <c r="B54" s="165" t="s">
        <v>299</v>
      </c>
      <c r="C54" s="34"/>
      <c r="E54" s="125"/>
      <c r="F54" s="125"/>
      <c r="G54" s="125"/>
      <c r="H54" s="125"/>
      <c r="I54" s="184"/>
      <c r="J54" s="184"/>
      <c r="K54" s="185"/>
      <c r="L54" s="185"/>
      <c r="M54" s="130"/>
      <c r="N54" s="125"/>
      <c r="O54" s="186"/>
      <c r="P54" s="125"/>
      <c r="Q54" s="125"/>
      <c r="R54" s="125"/>
      <c r="S54" s="125"/>
      <c r="T54" s="125"/>
      <c r="U54" s="187"/>
      <c r="V54" s="187"/>
      <c r="W54" s="188"/>
    </row>
    <row r="55" spans="1:23" x14ac:dyDescent="0.3">
      <c r="B55" s="128"/>
      <c r="C55" s="125"/>
      <c r="D55" s="125"/>
      <c r="E55" s="125"/>
      <c r="F55" s="125"/>
      <c r="G55" s="125"/>
      <c r="H55" s="125"/>
      <c r="I55" s="184"/>
      <c r="J55" s="184"/>
      <c r="K55" s="185"/>
      <c r="L55" s="185"/>
      <c r="M55" s="130"/>
      <c r="N55" s="125"/>
      <c r="O55" s="186"/>
      <c r="P55" s="125"/>
      <c r="Q55" s="125"/>
      <c r="R55" s="125"/>
      <c r="S55" s="125"/>
      <c r="T55" s="125"/>
      <c r="U55" s="187"/>
      <c r="V55" s="187"/>
      <c r="W55" s="188"/>
    </row>
    <row r="56" spans="1:23" x14ac:dyDescent="0.3">
      <c r="B56" s="128"/>
      <c r="C56" s="125"/>
      <c r="D56" s="125"/>
      <c r="E56" s="125"/>
      <c r="F56" s="125"/>
      <c r="G56" s="125"/>
      <c r="H56" s="125"/>
      <c r="I56" s="184"/>
      <c r="J56" s="184"/>
      <c r="K56" s="185"/>
      <c r="L56" s="185"/>
      <c r="M56" s="130"/>
      <c r="N56" s="125"/>
      <c r="O56" s="186"/>
      <c r="P56" s="125"/>
      <c r="Q56" s="125"/>
      <c r="R56" s="125"/>
      <c r="S56" s="125"/>
      <c r="T56" s="125"/>
      <c r="U56" s="187"/>
      <c r="V56" s="187"/>
      <c r="W56" s="188"/>
    </row>
    <row r="57" spans="1:23" x14ac:dyDescent="0.3">
      <c r="B57" s="128"/>
      <c r="C57" s="125"/>
      <c r="D57" s="125"/>
      <c r="E57" s="125"/>
      <c r="F57" s="125"/>
      <c r="G57" s="125"/>
      <c r="H57" s="125"/>
      <c r="I57" s="184"/>
      <c r="J57" s="184"/>
      <c r="K57" s="185"/>
      <c r="L57" s="185"/>
      <c r="M57" s="130"/>
      <c r="N57" s="125"/>
      <c r="O57" s="186"/>
      <c r="P57" s="125"/>
      <c r="Q57" s="125"/>
      <c r="R57" s="125"/>
      <c r="S57" s="125"/>
      <c r="T57" s="125"/>
      <c r="U57" s="187"/>
      <c r="V57" s="187"/>
      <c r="W57" s="188"/>
    </row>
    <row r="58" spans="1:23" x14ac:dyDescent="0.3">
      <c r="B58" s="128"/>
      <c r="C58" s="125"/>
      <c r="D58" s="125"/>
      <c r="E58" s="125"/>
      <c r="F58" s="125"/>
      <c r="G58" s="125"/>
      <c r="H58" s="125"/>
      <c r="I58" s="184"/>
      <c r="J58" s="184"/>
      <c r="K58" s="185"/>
      <c r="L58" s="185"/>
      <c r="M58" s="130"/>
      <c r="N58" s="125"/>
      <c r="O58" s="186"/>
      <c r="P58" s="125"/>
      <c r="Q58" s="125"/>
      <c r="R58" s="125"/>
      <c r="S58" s="125"/>
      <c r="T58" s="125"/>
      <c r="U58" s="187"/>
      <c r="V58" s="187"/>
      <c r="W58" s="188"/>
    </row>
    <row r="59" spans="1:23" x14ac:dyDescent="0.3">
      <c r="B59" s="128"/>
      <c r="C59" s="125"/>
      <c r="D59" s="125"/>
      <c r="E59" s="125"/>
      <c r="F59" s="125"/>
      <c r="G59" s="125"/>
      <c r="H59" s="125"/>
      <c r="I59" s="184"/>
      <c r="J59" s="184"/>
      <c r="K59" s="185"/>
      <c r="L59" s="185"/>
      <c r="M59" s="130"/>
      <c r="N59" s="125"/>
      <c r="O59" s="186"/>
      <c r="P59" s="125"/>
      <c r="Q59" s="125"/>
      <c r="R59" s="125"/>
      <c r="S59" s="125"/>
      <c r="T59" s="125"/>
      <c r="U59" s="187"/>
      <c r="V59" s="187"/>
      <c r="W59" s="188"/>
    </row>
    <row r="60" spans="1:23" x14ac:dyDescent="0.3">
      <c r="B60" s="128"/>
      <c r="C60" s="125"/>
      <c r="D60" s="125"/>
      <c r="E60" s="125"/>
      <c r="F60" s="125"/>
      <c r="G60" s="125"/>
      <c r="H60" s="125"/>
      <c r="I60" s="184"/>
      <c r="J60" s="184"/>
      <c r="K60" s="185"/>
      <c r="L60" s="185"/>
      <c r="M60" s="130"/>
      <c r="N60" s="125"/>
      <c r="O60" s="186"/>
      <c r="P60" s="125"/>
      <c r="Q60" s="125"/>
      <c r="R60" s="125"/>
      <c r="S60" s="125"/>
      <c r="T60" s="125"/>
      <c r="U60" s="187"/>
      <c r="V60" s="187"/>
      <c r="W60" s="188"/>
    </row>
    <row r="61" spans="1:23" x14ac:dyDescent="0.3">
      <c r="B61" s="128"/>
      <c r="C61" s="125"/>
      <c r="D61" s="125"/>
      <c r="E61" s="125"/>
      <c r="F61" s="125"/>
      <c r="G61" s="125"/>
      <c r="H61" s="125"/>
      <c r="I61" s="184"/>
      <c r="J61" s="184"/>
      <c r="K61" s="185"/>
      <c r="L61" s="185"/>
      <c r="M61" s="130"/>
      <c r="N61" s="125"/>
      <c r="O61" s="186"/>
      <c r="P61" s="125"/>
      <c r="Q61" s="125"/>
      <c r="R61" s="125"/>
      <c r="S61" s="125"/>
      <c r="T61" s="125"/>
      <c r="U61" s="187"/>
      <c r="V61" s="187"/>
      <c r="W61" s="188"/>
    </row>
    <row r="62" spans="1:23" x14ac:dyDescent="0.3">
      <c r="B62" s="128"/>
      <c r="C62" s="125"/>
      <c r="D62" s="125"/>
      <c r="E62" s="125"/>
      <c r="F62" s="125"/>
      <c r="G62" s="125"/>
      <c r="H62" s="125"/>
      <c r="I62" s="184"/>
      <c r="J62" s="184"/>
      <c r="K62" s="185"/>
      <c r="L62" s="185"/>
      <c r="M62" s="130"/>
      <c r="N62" s="125"/>
      <c r="O62" s="186"/>
      <c r="P62" s="125"/>
      <c r="Q62" s="125"/>
      <c r="R62" s="125"/>
      <c r="S62" s="125"/>
      <c r="T62" s="125"/>
      <c r="U62" s="187"/>
      <c r="V62" s="187"/>
      <c r="W62" s="188"/>
    </row>
    <row r="63" spans="1:23" x14ac:dyDescent="0.3">
      <c r="B63" s="128"/>
      <c r="C63" s="125"/>
      <c r="D63" s="125"/>
      <c r="E63" s="125"/>
      <c r="F63" s="125"/>
      <c r="G63" s="125"/>
      <c r="H63" s="125"/>
      <c r="I63" s="184"/>
      <c r="J63" s="184"/>
      <c r="K63" s="185"/>
      <c r="L63" s="185"/>
      <c r="M63" s="130"/>
      <c r="N63" s="125"/>
      <c r="O63" s="186"/>
      <c r="P63" s="125"/>
      <c r="Q63" s="125"/>
      <c r="R63" s="125"/>
      <c r="S63" s="125"/>
      <c r="T63" s="125"/>
      <c r="U63" s="187"/>
      <c r="V63" s="187"/>
      <c r="W63" s="188"/>
    </row>
    <row r="64" spans="1:23" x14ac:dyDescent="0.3">
      <c r="B64" s="128"/>
      <c r="C64" s="125"/>
      <c r="D64" s="125"/>
      <c r="E64" s="125"/>
      <c r="F64" s="125"/>
      <c r="G64" s="125"/>
      <c r="H64" s="125"/>
      <c r="I64" s="184"/>
      <c r="J64" s="184"/>
      <c r="K64" s="185"/>
      <c r="L64" s="185"/>
      <c r="M64" s="130"/>
      <c r="N64" s="125"/>
      <c r="O64" s="186"/>
      <c r="P64" s="125"/>
      <c r="Q64" s="125"/>
      <c r="R64" s="125"/>
      <c r="S64" s="125"/>
      <c r="T64" s="125"/>
      <c r="U64" s="187"/>
      <c r="V64" s="187"/>
      <c r="W64" s="188"/>
    </row>
    <row r="65" spans="2:23" x14ac:dyDescent="0.3">
      <c r="B65" s="128"/>
      <c r="C65" s="125"/>
      <c r="D65" s="125"/>
      <c r="E65" s="125"/>
      <c r="F65" s="125"/>
      <c r="G65" s="125"/>
      <c r="H65" s="125"/>
      <c r="I65" s="184"/>
      <c r="J65" s="184"/>
      <c r="K65" s="185"/>
      <c r="L65" s="185"/>
      <c r="M65" s="130"/>
      <c r="N65" s="125"/>
      <c r="O65" s="186"/>
      <c r="P65" s="125"/>
      <c r="Q65" s="125"/>
      <c r="R65" s="125"/>
      <c r="S65" s="125"/>
      <c r="T65" s="125"/>
      <c r="U65" s="187"/>
      <c r="V65" s="187"/>
      <c r="W65" s="188"/>
    </row>
    <row r="66" spans="2:23" x14ac:dyDescent="0.3">
      <c r="B66" s="128"/>
      <c r="C66" s="125"/>
      <c r="D66" s="125"/>
      <c r="E66" s="125"/>
      <c r="F66" s="125"/>
      <c r="G66" s="125"/>
      <c r="H66" s="125"/>
      <c r="I66" s="184"/>
      <c r="J66" s="184"/>
      <c r="K66" s="185"/>
      <c r="L66" s="185"/>
      <c r="M66" s="130"/>
      <c r="N66" s="125"/>
      <c r="O66" s="186"/>
      <c r="P66" s="125"/>
      <c r="Q66" s="125"/>
      <c r="R66" s="125"/>
      <c r="S66" s="125"/>
      <c r="T66" s="125"/>
      <c r="U66" s="187"/>
      <c r="V66" s="187"/>
      <c r="W66" s="188"/>
    </row>
    <row r="67" spans="2:23" x14ac:dyDescent="0.3">
      <c r="N67" s="129"/>
    </row>
    <row r="74" spans="2:23" x14ac:dyDescent="0.3">
      <c r="Q74" s="46"/>
    </row>
  </sheetData>
  <sheetProtection algorithmName="SHA-512" hashValue="bjPB9aEgsPoXcfHmLGkNqydFkTDsDAhOb2vgyQ7x22uh+MkiobgEjPG69tXvBXClnwKblNjVM6YjZRg49QR09A==" saltValue="kTU93k2L4TwVyV0is7Ynpw==" spinCount="100000" sheet="1" objects="1" scenarios="1"/>
  <dataConsolidate/>
  <mergeCells count="11">
    <mergeCell ref="C36:E36"/>
    <mergeCell ref="C45:E45"/>
    <mergeCell ref="C49:E49"/>
    <mergeCell ref="B4:K4"/>
    <mergeCell ref="O4:V4"/>
    <mergeCell ref="B1:K1"/>
    <mergeCell ref="O1:V1"/>
    <mergeCell ref="B2:K2"/>
    <mergeCell ref="O2:V2"/>
    <mergeCell ref="B3:J3"/>
    <mergeCell ref="O3:U3"/>
  </mergeCells>
  <dataValidations count="13">
    <dataValidation type="custom" allowBlank="1" showErrorMessage="1" error="You may only enter up to 2 decimal places ..." sqref="I36 I29 J39:J66 I45 I47 I49 I51 I53:I66 E30:E34 L11:L19 L21:L28 J29:J37" xr:uid="{8620ED2A-2393-4304-A5A4-C6EF0F244F24}">
      <formula1>IF(E11=(INT(E11*100)/100),TRUE,FALSE)</formula1>
    </dataValidation>
    <dataValidation type="custom" allowBlank="1" showErrorMessage="1" error="You may only enter up to 2 decimal places ..." sqref="M30:O36 M48:O49 L46:L66 L39:O45 L29:L37" xr:uid="{A85F70EB-0EC8-4173-9DA9-4EB01D177DB1}">
      <formula1>IF($L29=(INT($L29*100)/100),TRUE,FALSE)</formula1>
    </dataValidation>
    <dataValidation type="custom" allowBlank="1" showErrorMessage="1" error="You may only enter up to 2 decimal places ..." sqref="K39:K66 K29:K37" xr:uid="{49757E34-728F-4DE6-8FD0-C35A1018B75F}">
      <formula1>IF($K29=(INT($K29*100)/100),TRUE,FALSE)</formula1>
    </dataValidation>
    <dataValidation type="list" allowBlank="1" showInputMessage="1" showErrorMessage="1" sqref="U40:V66 W10:X28 U29:V34" xr:uid="{79082EB1-40DC-4032-8802-CCC92249CE23}">
      <formula1>YN</formula1>
    </dataValidation>
    <dataValidation type="whole" allowBlank="1" showInputMessage="1" showErrorMessage="1" sqref="T40:T66 V10:V28 T29:T34" xr:uid="{9388D40F-56C6-4B81-B206-28BA55C24F6C}">
      <formula1>MinimumDollarInputValue</formula1>
      <formula2>MaximumDollarInputValue</formula2>
    </dataValidation>
    <dataValidation type="whole" allowBlank="1" showErrorMessage="1" error="Please enter WHOLE numbers only ..." sqref="F45:H46 I37 F49:H50 D29:E29 D52:I52 F36:H37 C28:C29 C37:E37 I46 C46:E47 I50 D50:E51 D28:K28 E54 D53:E53 D55:E66 C50:C53 C55:C66 C54" xr:uid="{A9C0218D-F9F4-42E1-B582-0B6D1E15AB74}">
      <formula1>MinimumDollarInputValue</formula1>
      <formula2>MaximumDollarInputValue</formula2>
    </dataValidation>
    <dataValidation type="whole" allowBlank="1" showInputMessage="1" showErrorMessage="1" error="Please enter WHOLE numbers only ..." sqref="P39:P66 P35:P37 Q40:R66 R10:T28 P29:R34" xr:uid="{E32F49D5-F530-49E6-BFD3-0C536F2FABB2}">
      <formula1>MinimumDollarInputValue</formula1>
      <formula2>MaximumDollarInputValue</formula2>
    </dataValidation>
    <dataValidation type="list" allowBlank="1" showInputMessage="1" showErrorMessage="1" sqref="O53:O66" xr:uid="{C311C6F4-4561-4EFF-B528-327B3D7DF549}">
      <formula1>Basis</formula1>
    </dataValidation>
    <dataValidation type="whole" allowBlank="1" showInputMessage="1" showErrorMessage="1" errorTitle="Error" error="Please enter WHOLE numbers only." sqref="C48:I48 C39:I44 C30:I35 C10:K27" xr:uid="{0173D278-5491-4903-BA51-5F1B4FA562C9}">
      <formula1>MinimumDollarInputValue</formula1>
      <formula2>MaximumDollarInputValue</formula2>
    </dataValidation>
    <dataValidation allowBlank="1" error="Please enter WHOLE numbers only ..." sqref="C36:E36 C45:E45" xr:uid="{9987F1F6-94D2-48A0-8903-C8083E5A9D49}"/>
    <dataValidation allowBlank="1" sqref="C49:E49" xr:uid="{79C7ED31-EBC4-414B-BF99-EABBE3A84A98}"/>
    <dataValidation type="custom" allowBlank="1" showErrorMessage="1" error="You may only enter up to 2 decimal places ..." sqref="N10:N28 O10:Q27" xr:uid="{89D6836C-2D47-49AC-92DE-F6A909008A70}">
      <formula1>IF($N10=(INT($N10*100)/100),TRUE,FALSE)</formula1>
    </dataValidation>
    <dataValidation type="custom" allowBlank="1" showErrorMessage="1" error="You may only enter up to 2 decimal places ..." sqref="M10:M28" xr:uid="{34BE0CF1-7284-4ABB-91C1-CD4D1920A8F4}">
      <formula1>IF($M10=(INT($M10*100)/100),TRUE,FALSE)</formula1>
    </dataValidation>
  </dataValidations>
  <pageMargins left="0.25" right="0.25" top="0.75" bottom="0.75" header="0.3" footer="0.3"/>
  <pageSetup scale="4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7">
    <tabColor theme="5" tint="0.59999389629810485"/>
    <pageSetUpPr fitToPage="1"/>
  </sheetPr>
  <dimension ref="A1:W68"/>
  <sheetViews>
    <sheetView showGridLines="0" topLeftCell="A41" zoomScale="90" zoomScaleNormal="90" workbookViewId="0">
      <selection activeCell="F58" sqref="F58"/>
    </sheetView>
  </sheetViews>
  <sheetFormatPr defaultColWidth="9.1796875" defaultRowHeight="14" x14ac:dyDescent="0.3"/>
  <cols>
    <col min="1" max="1" width="6.26953125" style="2" bestFit="1" customWidth="1"/>
    <col min="2" max="2" width="62.7265625" style="1" customWidth="1"/>
    <col min="3" max="23" width="23.81640625" style="1" customWidth="1"/>
    <col min="24" max="24" width="5.7265625" style="2" customWidth="1"/>
    <col min="25" max="16384" width="9.1796875" style="2"/>
  </cols>
  <sheetData>
    <row r="1" spans="1:23" ht="80.150000000000006" customHeight="1" x14ac:dyDescent="1">
      <c r="B1" s="394" t="s">
        <v>0</v>
      </c>
      <c r="C1" s="395"/>
      <c r="D1" s="395"/>
      <c r="E1" s="395"/>
      <c r="F1" s="395"/>
      <c r="G1" s="395"/>
      <c r="H1" s="395"/>
      <c r="I1" s="395"/>
      <c r="J1" s="395"/>
      <c r="K1" s="395"/>
      <c r="L1" s="2"/>
      <c r="M1" s="2"/>
      <c r="N1" s="2"/>
      <c r="O1" s="421"/>
      <c r="P1" s="422"/>
      <c r="Q1" s="422"/>
      <c r="R1" s="422"/>
      <c r="S1" s="422"/>
      <c r="T1" s="422"/>
      <c r="U1" s="422"/>
      <c r="V1" s="422"/>
      <c r="W1" s="2"/>
    </row>
    <row r="2" spans="1:23" ht="20.149999999999999" customHeight="1" x14ac:dyDescent="0.3">
      <c r="B2" s="396" t="s">
        <v>256</v>
      </c>
      <c r="C2" s="397"/>
      <c r="D2" s="397"/>
      <c r="E2" s="397"/>
      <c r="F2" s="397"/>
      <c r="G2" s="397"/>
      <c r="H2" s="397"/>
      <c r="I2" s="397"/>
      <c r="J2" s="397"/>
      <c r="K2" s="397"/>
      <c r="L2" s="2"/>
      <c r="M2" s="2"/>
      <c r="N2" s="2"/>
      <c r="O2" s="396"/>
      <c r="P2" s="397"/>
      <c r="Q2" s="397"/>
      <c r="R2" s="397"/>
      <c r="S2" s="397"/>
      <c r="T2" s="397"/>
      <c r="U2" s="397"/>
      <c r="V2" s="397"/>
      <c r="W2" s="2"/>
    </row>
    <row r="3" spans="1:23" ht="14.15" customHeight="1" x14ac:dyDescent="0.35">
      <c r="B3" s="406"/>
      <c r="C3" s="407"/>
      <c r="D3" s="407"/>
      <c r="E3" s="407"/>
      <c r="F3" s="407"/>
      <c r="G3" s="407"/>
      <c r="H3" s="407"/>
      <c r="I3" s="407"/>
      <c r="J3" s="407"/>
      <c r="K3" s="64" t="s">
        <v>2</v>
      </c>
      <c r="L3" s="2"/>
      <c r="M3" s="2"/>
      <c r="N3" s="2"/>
      <c r="O3" s="406"/>
      <c r="P3" s="407"/>
      <c r="Q3" s="407"/>
      <c r="R3" s="407"/>
      <c r="S3" s="407"/>
      <c r="T3" s="407"/>
      <c r="U3" s="407"/>
      <c r="V3" s="64" t="s">
        <v>2</v>
      </c>
      <c r="W3" s="2"/>
    </row>
    <row r="4" spans="1:23" s="26" customFormat="1" ht="15" customHeight="1" x14ac:dyDescent="0.35">
      <c r="A4" s="2"/>
      <c r="B4" s="398">
        <f>'Tab 1 - Agency Information'!C9</f>
        <v>0</v>
      </c>
      <c r="C4" s="416"/>
      <c r="D4" s="416"/>
      <c r="E4" s="416"/>
      <c r="F4" s="416"/>
      <c r="G4" s="416"/>
      <c r="H4" s="416"/>
      <c r="I4" s="416"/>
      <c r="J4" s="416"/>
      <c r="K4" s="416"/>
      <c r="O4" s="420"/>
      <c r="P4" s="407"/>
      <c r="Q4" s="407"/>
      <c r="R4" s="407"/>
      <c r="S4" s="407"/>
      <c r="T4" s="407"/>
      <c r="U4" s="407"/>
      <c r="V4" s="407"/>
    </row>
    <row r="5" spans="1:23" ht="14.25" customHeight="1" x14ac:dyDescent="0.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3" customFormat="1" ht="15.5" x14ac:dyDescent="0.35">
      <c r="C6" s="11"/>
      <c r="D6" s="11"/>
      <c r="F6" s="11"/>
      <c r="G6" s="11"/>
      <c r="H6" s="11"/>
      <c r="I6" s="11"/>
      <c r="J6" s="11"/>
      <c r="K6" s="11"/>
    </row>
    <row r="7" spans="1:23" s="32" customFormat="1" ht="28" x14ac:dyDescent="0.35">
      <c r="A7" s="31"/>
      <c r="B7" s="30" t="s">
        <v>157</v>
      </c>
      <c r="C7" s="30" t="s">
        <v>158</v>
      </c>
      <c r="D7" s="30" t="s">
        <v>159</v>
      </c>
      <c r="E7" s="30" t="s">
        <v>160</v>
      </c>
      <c r="F7" s="30" t="s">
        <v>161</v>
      </c>
      <c r="G7" s="30" t="s">
        <v>162</v>
      </c>
      <c r="H7" s="30" t="s">
        <v>163</v>
      </c>
      <c r="I7" s="30" t="s">
        <v>164</v>
      </c>
      <c r="J7" s="30" t="s">
        <v>225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x14ac:dyDescent="0.3">
      <c r="A8" s="1" t="s">
        <v>95</v>
      </c>
      <c r="B8" s="9"/>
      <c r="C8" s="10">
        <v>1</v>
      </c>
      <c r="D8" s="10">
        <v>2</v>
      </c>
      <c r="E8" s="10">
        <v>3</v>
      </c>
      <c r="F8" s="28">
        <v>4</v>
      </c>
      <c r="G8" s="10">
        <v>5</v>
      </c>
      <c r="H8" s="10"/>
      <c r="I8" s="10"/>
      <c r="J8" s="12">
        <v>6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x14ac:dyDescent="0.3">
      <c r="A9" s="8">
        <v>1</v>
      </c>
      <c r="B9" s="124" t="s">
        <v>257</v>
      </c>
      <c r="C9" s="332">
        <f>'4. Staffing Information'!D16</f>
        <v>0</v>
      </c>
      <c r="D9" s="332">
        <f>'4. Staffing Information'!F16</f>
        <v>0</v>
      </c>
      <c r="E9" s="332">
        <f>'4. Staffing Information'!H16</f>
        <v>0</v>
      </c>
      <c r="F9" s="332">
        <f>'4. Staffing Information'!J16</f>
        <v>0</v>
      </c>
      <c r="G9" s="332">
        <f>'4. Staffing Information'!L16</f>
        <v>0</v>
      </c>
      <c r="H9" s="332">
        <f>'4. Staffing Information'!N16</f>
        <v>0</v>
      </c>
      <c r="I9" s="332">
        <f>'4. Staffing Information'!P16</f>
        <v>0</v>
      </c>
      <c r="J9" s="332">
        <f>'4. Staffing Information'!R16</f>
        <v>0</v>
      </c>
      <c r="K9" s="185"/>
      <c r="L9" s="185"/>
      <c r="M9" s="185"/>
      <c r="N9" s="185"/>
      <c r="O9" s="185"/>
      <c r="P9" s="125"/>
      <c r="Q9" s="125"/>
      <c r="R9" s="125"/>
      <c r="S9" s="125"/>
      <c r="T9" s="125"/>
      <c r="U9" s="187"/>
      <c r="V9" s="187"/>
      <c r="W9" s="128"/>
    </row>
    <row r="10" spans="1:23" x14ac:dyDescent="0.3">
      <c r="A10" s="8">
        <v>2</v>
      </c>
      <c r="B10" s="124" t="s">
        <v>258</v>
      </c>
      <c r="C10" s="332">
        <f>'4. Staffing Information'!D23</f>
        <v>0</v>
      </c>
      <c r="D10" s="332">
        <f>'4. Staffing Information'!F23</f>
        <v>0</v>
      </c>
      <c r="E10" s="332">
        <f>'4. Staffing Information'!H23</f>
        <v>0</v>
      </c>
      <c r="F10" s="332">
        <f>'4. Staffing Information'!J23</f>
        <v>0</v>
      </c>
      <c r="G10" s="332">
        <f>'4. Staffing Information'!L23</f>
        <v>0</v>
      </c>
      <c r="H10" s="332">
        <f>'4. Staffing Information'!N23</f>
        <v>0</v>
      </c>
      <c r="I10" s="332">
        <f>'4. Staffing Information'!P23</f>
        <v>0</v>
      </c>
      <c r="J10" s="332">
        <f>'4. Staffing Information'!R23</f>
        <v>0</v>
      </c>
      <c r="K10" s="185"/>
      <c r="L10" s="185"/>
      <c r="M10" s="185"/>
      <c r="N10" s="185"/>
      <c r="O10" s="185"/>
      <c r="P10" s="125"/>
      <c r="Q10" s="125"/>
      <c r="R10" s="125"/>
      <c r="S10" s="125"/>
      <c r="T10" s="125"/>
      <c r="U10" s="187"/>
      <c r="V10" s="187"/>
      <c r="W10" s="128"/>
    </row>
    <row r="11" spans="1:23" x14ac:dyDescent="0.3">
      <c r="A11" s="8">
        <v>3</v>
      </c>
      <c r="B11" s="124" t="s">
        <v>259</v>
      </c>
      <c r="C11" s="328">
        <f>SUM(C9:C10)</f>
        <v>0</v>
      </c>
      <c r="D11" s="326">
        <f t="shared" ref="D11:J11" si="0">SUM(D9:D10)</f>
        <v>0</v>
      </c>
      <c r="E11" s="326">
        <f t="shared" si="0"/>
        <v>0</v>
      </c>
      <c r="F11" s="326">
        <f t="shared" si="0"/>
        <v>0</v>
      </c>
      <c r="G11" s="326">
        <f t="shared" si="0"/>
        <v>0</v>
      </c>
      <c r="H11" s="326">
        <f t="shared" si="0"/>
        <v>0</v>
      </c>
      <c r="I11" s="326">
        <f t="shared" si="0"/>
        <v>0</v>
      </c>
      <c r="J11" s="326">
        <f t="shared" si="0"/>
        <v>0</v>
      </c>
      <c r="K11" s="185"/>
      <c r="L11" s="185"/>
      <c r="M11" s="185"/>
      <c r="N11" s="185"/>
      <c r="O11" s="185"/>
      <c r="P11" s="125"/>
      <c r="Q11" s="125"/>
      <c r="R11" s="125"/>
      <c r="S11" s="125"/>
      <c r="T11" s="125"/>
      <c r="U11" s="187"/>
      <c r="V11" s="187"/>
      <c r="W11" s="128"/>
    </row>
    <row r="12" spans="1:23" x14ac:dyDescent="0.3">
      <c r="A12" s="8"/>
      <c r="B12" s="124"/>
      <c r="C12" s="168"/>
      <c r="D12" s="168"/>
      <c r="E12" s="168"/>
      <c r="F12" s="168"/>
      <c r="G12" s="168"/>
      <c r="H12" s="168"/>
      <c r="I12" s="168"/>
      <c r="J12" s="168"/>
      <c r="K12" s="185"/>
      <c r="L12" s="185"/>
      <c r="M12" s="185"/>
      <c r="N12" s="185"/>
      <c r="O12" s="185"/>
      <c r="P12" s="125"/>
      <c r="Q12" s="125"/>
      <c r="R12" s="125"/>
      <c r="S12" s="125"/>
      <c r="T12" s="125"/>
      <c r="U12" s="187"/>
      <c r="V12" s="187"/>
      <c r="W12" s="128"/>
    </row>
    <row r="13" spans="1:23" x14ac:dyDescent="0.3">
      <c r="A13" s="8">
        <v>4</v>
      </c>
      <c r="B13" s="124" t="s">
        <v>260</v>
      </c>
      <c r="C13" s="326">
        <f>SUM(D13:J13)</f>
        <v>0</v>
      </c>
      <c r="D13" s="34"/>
      <c r="E13" s="34"/>
      <c r="F13" s="34"/>
      <c r="G13" s="34"/>
      <c r="H13" s="34"/>
      <c r="I13" s="34"/>
      <c r="J13" s="34"/>
      <c r="K13" s="185"/>
      <c r="L13" s="185"/>
      <c r="M13" s="185"/>
      <c r="N13" s="185"/>
      <c r="O13" s="185"/>
      <c r="P13" s="125"/>
      <c r="Q13" s="125"/>
      <c r="R13" s="125"/>
      <c r="S13" s="125"/>
      <c r="T13" s="125"/>
      <c r="U13" s="187"/>
      <c r="V13" s="187"/>
      <c r="W13" s="128"/>
    </row>
    <row r="14" spans="1:23" x14ac:dyDescent="0.3">
      <c r="A14" s="8">
        <v>5</v>
      </c>
      <c r="B14" s="124" t="s">
        <v>261</v>
      </c>
      <c r="C14" s="326">
        <f t="shared" ref="C14:C15" si="1">SUM(D14:J14)</f>
        <v>0</v>
      </c>
      <c r="D14" s="34"/>
      <c r="E14" s="34"/>
      <c r="F14" s="34"/>
      <c r="G14" s="34"/>
      <c r="H14" s="34"/>
      <c r="I14" s="34"/>
      <c r="J14" s="34"/>
      <c r="K14" s="185"/>
      <c r="L14" s="185"/>
      <c r="M14" s="185"/>
      <c r="N14" s="185"/>
      <c r="O14" s="185"/>
      <c r="P14" s="125"/>
      <c r="Q14" s="125"/>
      <c r="R14" s="125"/>
      <c r="S14" s="125"/>
      <c r="T14" s="125"/>
      <c r="U14" s="187"/>
      <c r="V14" s="187"/>
      <c r="W14" s="128"/>
    </row>
    <row r="15" spans="1:23" x14ac:dyDescent="0.3">
      <c r="A15" s="8">
        <v>6</v>
      </c>
      <c r="B15" s="124" t="s">
        <v>262</v>
      </c>
      <c r="C15" s="326">
        <f t="shared" si="1"/>
        <v>0</v>
      </c>
      <c r="D15" s="34"/>
      <c r="E15" s="34"/>
      <c r="F15" s="34"/>
      <c r="G15" s="34"/>
      <c r="H15" s="34"/>
      <c r="I15" s="34"/>
      <c r="J15" s="34"/>
      <c r="K15" s="185"/>
      <c r="L15" s="185"/>
      <c r="M15" s="185"/>
      <c r="N15" s="185"/>
      <c r="O15" s="185"/>
      <c r="P15" s="125"/>
      <c r="Q15" s="125"/>
      <c r="R15" s="125"/>
      <c r="S15" s="125"/>
      <c r="T15" s="125"/>
      <c r="U15" s="187"/>
      <c r="V15" s="187"/>
      <c r="W15" s="128"/>
    </row>
    <row r="16" spans="1:23" x14ac:dyDescent="0.3">
      <c r="A16" s="8">
        <v>7</v>
      </c>
      <c r="B16" s="124" t="s">
        <v>263</v>
      </c>
      <c r="C16" s="328">
        <f>SUM(C13:C15)</f>
        <v>0</v>
      </c>
      <c r="D16" s="326">
        <f t="shared" ref="D16:J16" si="2">SUM(D13:D15)</f>
        <v>0</v>
      </c>
      <c r="E16" s="326">
        <f t="shared" si="2"/>
        <v>0</v>
      </c>
      <c r="F16" s="326">
        <f t="shared" si="2"/>
        <v>0</v>
      </c>
      <c r="G16" s="326">
        <f t="shared" si="2"/>
        <v>0</v>
      </c>
      <c r="H16" s="326">
        <f t="shared" si="2"/>
        <v>0</v>
      </c>
      <c r="I16" s="326">
        <f t="shared" si="2"/>
        <v>0</v>
      </c>
      <c r="J16" s="326">
        <f t="shared" si="2"/>
        <v>0</v>
      </c>
      <c r="K16" s="185"/>
      <c r="L16" s="185"/>
      <c r="M16" s="185"/>
      <c r="N16" s="185"/>
      <c r="O16" s="185"/>
      <c r="P16" s="125"/>
      <c r="Q16" s="125"/>
      <c r="R16" s="125"/>
      <c r="S16" s="125"/>
      <c r="T16" s="125"/>
      <c r="U16" s="187"/>
      <c r="V16" s="187"/>
      <c r="W16" s="128"/>
    </row>
    <row r="17" spans="1:23" x14ac:dyDescent="0.3">
      <c r="A17" s="8"/>
      <c r="B17" s="124"/>
      <c r="C17" s="155"/>
      <c r="D17" s="168"/>
      <c r="E17" s="168"/>
      <c r="F17" s="168"/>
      <c r="G17" s="168"/>
      <c r="H17" s="168"/>
      <c r="I17" s="168"/>
      <c r="J17" s="168"/>
      <c r="K17" s="185"/>
      <c r="L17" s="185"/>
      <c r="M17" s="185"/>
      <c r="N17" s="185"/>
      <c r="O17" s="185"/>
      <c r="P17" s="125"/>
      <c r="Q17" s="125"/>
      <c r="R17" s="125"/>
      <c r="S17" s="125"/>
      <c r="T17" s="125"/>
      <c r="U17" s="187"/>
      <c r="V17" s="187"/>
      <c r="W17" s="128"/>
    </row>
    <row r="18" spans="1:23" x14ac:dyDescent="0.3">
      <c r="A18" s="8">
        <v>8</v>
      </c>
      <c r="B18" s="124" t="s">
        <v>264</v>
      </c>
      <c r="C18" s="332">
        <f>'5. Vehicle Expenses'!C26</f>
        <v>0</v>
      </c>
      <c r="D18" s="332">
        <f>'5. Vehicle Expenses'!D26</f>
        <v>0</v>
      </c>
      <c r="E18" s="332">
        <f>'5. Vehicle Expenses'!E26</f>
        <v>0</v>
      </c>
      <c r="F18" s="332">
        <f>'5. Vehicle Expenses'!F26</f>
        <v>0</v>
      </c>
      <c r="G18" s="332">
        <f>'5. Vehicle Expenses'!G26</f>
        <v>0</v>
      </c>
      <c r="H18" s="332">
        <f>'5. Vehicle Expenses'!H26</f>
        <v>0</v>
      </c>
      <c r="I18" s="332">
        <f>'5. Vehicle Expenses'!I26</f>
        <v>0</v>
      </c>
      <c r="J18" s="332">
        <f>'5. Vehicle Expenses'!J26</f>
        <v>0</v>
      </c>
      <c r="K18" s="133"/>
      <c r="L18" s="133"/>
      <c r="M18" s="130"/>
      <c r="N18" s="130"/>
      <c r="O18" s="130"/>
      <c r="P18" s="127"/>
      <c r="Q18" s="125"/>
      <c r="R18" s="125"/>
      <c r="S18" s="125"/>
      <c r="T18" s="125"/>
      <c r="U18" s="187"/>
      <c r="V18" s="187"/>
      <c r="W18" s="128"/>
    </row>
    <row r="19" spans="1:23" x14ac:dyDescent="0.3">
      <c r="A19" s="8">
        <v>9</v>
      </c>
      <c r="B19" s="124" t="s">
        <v>265</v>
      </c>
      <c r="C19" s="332">
        <f>'6. Occupancy Expenses'!C26</f>
        <v>0</v>
      </c>
      <c r="D19" s="332">
        <f>'6. Occupancy Expenses'!D26</f>
        <v>0</v>
      </c>
      <c r="E19" s="332">
        <f>'6. Occupancy Expenses'!E26</f>
        <v>0</v>
      </c>
      <c r="F19" s="332">
        <f>'6. Occupancy Expenses'!F26</f>
        <v>0</v>
      </c>
      <c r="G19" s="332">
        <f>'6. Occupancy Expenses'!G26</f>
        <v>0</v>
      </c>
      <c r="H19" s="332">
        <f>'6. Occupancy Expenses'!H26</f>
        <v>0</v>
      </c>
      <c r="I19" s="332">
        <f>'6. Occupancy Expenses'!I26</f>
        <v>0</v>
      </c>
      <c r="J19" s="332">
        <f>'6. Occupancy Expenses'!J26</f>
        <v>0</v>
      </c>
      <c r="K19" s="185"/>
      <c r="L19" s="185"/>
      <c r="M19" s="185"/>
      <c r="N19" s="185"/>
      <c r="O19" s="185"/>
      <c r="P19" s="125"/>
      <c r="Q19" s="125"/>
      <c r="R19" s="125"/>
      <c r="S19" s="125"/>
      <c r="T19" s="125"/>
      <c r="U19" s="187"/>
      <c r="V19" s="187"/>
      <c r="W19" s="128"/>
    </row>
    <row r="20" spans="1:23" x14ac:dyDescent="0.3">
      <c r="A20" s="8">
        <v>10</v>
      </c>
      <c r="B20" s="124" t="s">
        <v>266</v>
      </c>
      <c r="C20" s="326">
        <f>SUM(D20:J20)</f>
        <v>0</v>
      </c>
      <c r="D20" s="34"/>
      <c r="E20" s="34"/>
      <c r="F20" s="34"/>
      <c r="G20" s="34"/>
      <c r="H20" s="34"/>
      <c r="I20" s="34"/>
      <c r="J20" s="34"/>
      <c r="K20" s="185"/>
      <c r="L20" s="185"/>
      <c r="M20" s="185"/>
      <c r="N20" s="185"/>
      <c r="O20" s="185"/>
      <c r="P20" s="125"/>
      <c r="Q20" s="125"/>
      <c r="R20" s="125"/>
      <c r="S20" s="125"/>
      <c r="T20" s="125"/>
      <c r="U20" s="187"/>
      <c r="V20" s="187"/>
      <c r="W20" s="128"/>
    </row>
    <row r="21" spans="1:23" x14ac:dyDescent="0.3">
      <c r="A21" s="8">
        <v>11</v>
      </c>
      <c r="B21" s="124" t="s">
        <v>267</v>
      </c>
      <c r="C21" s="326">
        <f t="shared" ref="C21:C33" si="3">SUM(D21:J21)</f>
        <v>0</v>
      </c>
      <c r="D21" s="34"/>
      <c r="E21" s="34"/>
      <c r="F21" s="34"/>
      <c r="G21" s="34"/>
      <c r="H21" s="34"/>
      <c r="I21" s="34"/>
      <c r="J21" s="34"/>
      <c r="K21" s="185"/>
      <c r="L21" s="185"/>
      <c r="M21" s="185"/>
      <c r="N21" s="185"/>
      <c r="O21" s="185"/>
      <c r="P21" s="125"/>
      <c r="Q21" s="125"/>
      <c r="R21" s="125"/>
      <c r="S21" s="125"/>
      <c r="T21" s="125"/>
      <c r="U21" s="187"/>
      <c r="V21" s="187"/>
      <c r="W21" s="128"/>
    </row>
    <row r="22" spans="1:23" x14ac:dyDescent="0.3">
      <c r="A22" s="8">
        <v>12</v>
      </c>
      <c r="B22" s="124" t="s">
        <v>268</v>
      </c>
      <c r="C22" s="326">
        <f t="shared" si="3"/>
        <v>0</v>
      </c>
      <c r="D22" s="34"/>
      <c r="E22" s="34"/>
      <c r="F22" s="34"/>
      <c r="G22" s="34"/>
      <c r="H22" s="34"/>
      <c r="I22" s="34"/>
      <c r="J22" s="34"/>
      <c r="K22" s="185"/>
      <c r="L22" s="185"/>
      <c r="M22" s="185"/>
      <c r="N22" s="185"/>
      <c r="O22" s="185"/>
      <c r="P22" s="125"/>
      <c r="Q22" s="125"/>
      <c r="R22" s="125"/>
      <c r="S22" s="125"/>
      <c r="T22" s="125"/>
      <c r="U22" s="187"/>
      <c r="V22" s="187"/>
      <c r="W22" s="128"/>
    </row>
    <row r="23" spans="1:23" x14ac:dyDescent="0.3">
      <c r="A23" s="8">
        <v>13</v>
      </c>
      <c r="B23" s="124" t="s">
        <v>269</v>
      </c>
      <c r="C23" s="326">
        <f t="shared" si="3"/>
        <v>0</v>
      </c>
      <c r="D23" s="34"/>
      <c r="E23" s="34"/>
      <c r="F23" s="34"/>
      <c r="G23" s="34"/>
      <c r="H23" s="34"/>
      <c r="I23" s="34"/>
      <c r="J23" s="34"/>
      <c r="K23" s="185"/>
      <c r="L23" s="185"/>
      <c r="M23" s="185"/>
      <c r="N23" s="185"/>
      <c r="O23" s="185"/>
      <c r="P23" s="125"/>
      <c r="Q23" s="125"/>
      <c r="R23" s="125"/>
      <c r="S23" s="125"/>
      <c r="T23" s="125"/>
      <c r="U23" s="187"/>
      <c r="V23" s="187"/>
      <c r="W23" s="128"/>
    </row>
    <row r="24" spans="1:23" x14ac:dyDescent="0.3">
      <c r="A24" s="8">
        <v>14</v>
      </c>
      <c r="B24" s="124" t="s">
        <v>270</v>
      </c>
      <c r="C24" s="326">
        <f t="shared" si="3"/>
        <v>0</v>
      </c>
      <c r="D24" s="34"/>
      <c r="E24" s="34"/>
      <c r="F24" s="34"/>
      <c r="G24" s="34"/>
      <c r="H24" s="34"/>
      <c r="I24" s="34"/>
      <c r="J24" s="34"/>
      <c r="K24" s="185"/>
      <c r="L24" s="185"/>
      <c r="M24" s="185"/>
      <c r="N24" s="185"/>
      <c r="O24" s="185"/>
      <c r="P24" s="125"/>
      <c r="Q24" s="127"/>
      <c r="R24" s="127"/>
      <c r="S24" s="127"/>
      <c r="T24" s="125"/>
      <c r="U24" s="47"/>
      <c r="V24" s="47"/>
      <c r="W24" s="128"/>
    </row>
    <row r="25" spans="1:23" x14ac:dyDescent="0.3">
      <c r="A25" s="8">
        <v>15</v>
      </c>
      <c r="B25" s="124" t="s">
        <v>271</v>
      </c>
      <c r="C25" s="326">
        <f t="shared" si="3"/>
        <v>0</v>
      </c>
      <c r="D25" s="34"/>
      <c r="E25" s="34"/>
      <c r="F25" s="34"/>
      <c r="G25" s="34"/>
      <c r="H25" s="34"/>
      <c r="I25" s="34"/>
      <c r="J25" s="34"/>
      <c r="K25" s="133"/>
      <c r="L25" s="133"/>
      <c r="M25" s="130"/>
      <c r="N25" s="130"/>
      <c r="O25" s="130"/>
      <c r="P25" s="127"/>
      <c r="Q25" s="125"/>
      <c r="R25" s="125"/>
      <c r="S25" s="125"/>
      <c r="T25" s="125"/>
      <c r="U25" s="47"/>
      <c r="V25" s="47"/>
    </row>
    <row r="26" spans="1:23" x14ac:dyDescent="0.3">
      <c r="A26" s="2">
        <v>16</v>
      </c>
      <c r="B26" s="124" t="s">
        <v>272</v>
      </c>
      <c r="C26" s="326">
        <f t="shared" si="3"/>
        <v>0</v>
      </c>
      <c r="D26" s="34"/>
      <c r="E26" s="34"/>
      <c r="F26" s="34"/>
      <c r="G26" s="34"/>
      <c r="H26" s="34"/>
      <c r="I26" s="34"/>
      <c r="J26" s="34"/>
      <c r="K26" s="133"/>
      <c r="L26" s="133"/>
      <c r="M26" s="130"/>
      <c r="N26" s="130"/>
      <c r="O26" s="130"/>
      <c r="P26" s="125"/>
      <c r="Q26" s="45"/>
      <c r="R26" s="45"/>
      <c r="U26" s="47"/>
      <c r="V26" s="47"/>
    </row>
    <row r="27" spans="1:23" x14ac:dyDescent="0.3">
      <c r="A27" s="2">
        <v>17</v>
      </c>
      <c r="B27" s="134" t="s">
        <v>273</v>
      </c>
      <c r="C27" s="326">
        <f t="shared" si="3"/>
        <v>0</v>
      </c>
      <c r="D27" s="34"/>
      <c r="E27" s="34"/>
      <c r="F27" s="34"/>
      <c r="G27" s="34"/>
      <c r="H27" s="34"/>
      <c r="I27" s="34"/>
      <c r="J27" s="34"/>
      <c r="K27" s="185"/>
      <c r="L27" s="185"/>
      <c r="M27" s="185"/>
      <c r="N27" s="185"/>
      <c r="O27" s="185"/>
      <c r="P27" s="125"/>
      <c r="Q27" s="45"/>
      <c r="R27" s="45"/>
      <c r="T27" s="45"/>
      <c r="U27" s="126"/>
      <c r="V27" s="126"/>
      <c r="W27" s="45"/>
    </row>
    <row r="28" spans="1:23" x14ac:dyDescent="0.3">
      <c r="A28" s="2">
        <v>18</v>
      </c>
      <c r="B28" s="165" t="s">
        <v>274</v>
      </c>
      <c r="C28" s="326">
        <f t="shared" si="3"/>
        <v>0</v>
      </c>
      <c r="D28" s="34"/>
      <c r="E28" s="34"/>
      <c r="F28" s="34"/>
      <c r="G28" s="34"/>
      <c r="H28" s="34"/>
      <c r="I28" s="34"/>
      <c r="J28" s="34"/>
      <c r="K28" s="185"/>
      <c r="L28" s="185"/>
      <c r="M28" s="185"/>
      <c r="N28" s="185"/>
      <c r="O28" s="185"/>
      <c r="P28" s="125"/>
      <c r="Q28" s="125"/>
      <c r="R28" s="125"/>
      <c r="S28" s="125"/>
      <c r="T28" s="125"/>
      <c r="U28" s="187"/>
      <c r="V28" s="187"/>
      <c r="W28" s="188"/>
    </row>
    <row r="29" spans="1:23" x14ac:dyDescent="0.3">
      <c r="A29" s="2">
        <v>19</v>
      </c>
      <c r="B29" s="165" t="s">
        <v>275</v>
      </c>
      <c r="C29" s="326">
        <f t="shared" si="3"/>
        <v>0</v>
      </c>
      <c r="D29" s="34"/>
      <c r="E29" s="34"/>
      <c r="F29" s="34"/>
      <c r="G29" s="34"/>
      <c r="H29" s="34"/>
      <c r="I29" s="34"/>
      <c r="J29" s="34"/>
      <c r="K29" s="185"/>
      <c r="L29" s="185"/>
      <c r="M29" s="185"/>
      <c r="N29" s="185"/>
      <c r="O29" s="185"/>
      <c r="P29" s="125"/>
      <c r="Q29" s="125"/>
      <c r="R29" s="125"/>
      <c r="S29" s="125"/>
      <c r="T29" s="125"/>
      <c r="U29" s="187"/>
      <c r="V29" s="187"/>
      <c r="W29" s="188"/>
    </row>
    <row r="30" spans="1:23" x14ac:dyDescent="0.3">
      <c r="A30" s="2">
        <v>20</v>
      </c>
      <c r="B30" s="165" t="s">
        <v>276</v>
      </c>
      <c r="C30" s="326">
        <f t="shared" si="3"/>
        <v>0</v>
      </c>
      <c r="D30" s="34"/>
      <c r="E30" s="34"/>
      <c r="F30" s="34"/>
      <c r="G30" s="34"/>
      <c r="H30" s="34"/>
      <c r="I30" s="34"/>
      <c r="J30" s="34"/>
      <c r="K30" s="185"/>
      <c r="L30" s="185"/>
      <c r="M30" s="185"/>
      <c r="N30" s="185"/>
      <c r="O30" s="185"/>
      <c r="P30" s="125"/>
      <c r="Q30" s="125"/>
      <c r="R30" s="125"/>
      <c r="S30" s="125"/>
      <c r="T30" s="125"/>
      <c r="U30" s="187"/>
      <c r="V30" s="187"/>
      <c r="W30" s="188"/>
    </row>
    <row r="31" spans="1:23" x14ac:dyDescent="0.3">
      <c r="A31" s="2">
        <v>21</v>
      </c>
      <c r="B31" s="165" t="s">
        <v>277</v>
      </c>
      <c r="C31" s="326">
        <f t="shared" si="3"/>
        <v>0</v>
      </c>
      <c r="D31" s="34"/>
      <c r="E31" s="34"/>
      <c r="F31" s="34"/>
      <c r="G31" s="34"/>
      <c r="H31" s="34"/>
      <c r="I31" s="34"/>
      <c r="J31" s="34"/>
      <c r="K31" s="185"/>
      <c r="L31" s="185"/>
      <c r="M31" s="185"/>
      <c r="N31" s="185"/>
      <c r="O31" s="185"/>
      <c r="P31" s="125"/>
      <c r="Q31" s="125"/>
      <c r="R31" s="125"/>
      <c r="S31" s="125"/>
      <c r="T31" s="125"/>
      <c r="U31" s="187"/>
      <c r="V31" s="187"/>
      <c r="W31" s="188"/>
    </row>
    <row r="32" spans="1:23" x14ac:dyDescent="0.3">
      <c r="A32" s="2">
        <v>22</v>
      </c>
      <c r="B32" s="165" t="s">
        <v>278</v>
      </c>
      <c r="C32" s="326">
        <f t="shared" si="3"/>
        <v>0</v>
      </c>
      <c r="D32" s="34"/>
      <c r="E32" s="34"/>
      <c r="F32" s="34"/>
      <c r="G32" s="34"/>
      <c r="H32" s="34"/>
      <c r="I32" s="34"/>
      <c r="J32" s="34"/>
      <c r="K32" s="185"/>
      <c r="L32" s="185"/>
      <c r="M32" s="185"/>
      <c r="N32" s="185"/>
      <c r="O32" s="185"/>
      <c r="P32" s="125"/>
      <c r="Q32" s="125"/>
      <c r="R32" s="125"/>
      <c r="S32" s="125"/>
      <c r="T32" s="125"/>
      <c r="U32" s="187"/>
      <c r="V32" s="187"/>
      <c r="W32" s="188"/>
    </row>
    <row r="33" spans="1:23" x14ac:dyDescent="0.3">
      <c r="A33" s="2">
        <v>23</v>
      </c>
      <c r="B33" s="165" t="s">
        <v>279</v>
      </c>
      <c r="C33" s="326">
        <f t="shared" si="3"/>
        <v>0</v>
      </c>
      <c r="D33" s="34"/>
      <c r="E33" s="34"/>
      <c r="F33" s="34"/>
      <c r="G33" s="34"/>
      <c r="H33" s="34"/>
      <c r="I33" s="34"/>
      <c r="J33" s="34"/>
      <c r="K33" s="185"/>
      <c r="L33" s="185"/>
      <c r="M33" s="185"/>
      <c r="N33" s="185"/>
      <c r="O33" s="185"/>
      <c r="P33" s="125"/>
      <c r="Q33" s="125"/>
      <c r="R33" s="125"/>
      <c r="S33" s="125"/>
      <c r="T33" s="125"/>
      <c r="U33" s="187"/>
      <c r="V33" s="187"/>
      <c r="W33" s="188"/>
    </row>
    <row r="34" spans="1:23" x14ac:dyDescent="0.3">
      <c r="A34" s="2">
        <v>24</v>
      </c>
      <c r="B34" s="165" t="s">
        <v>280</v>
      </c>
      <c r="C34" s="428"/>
      <c r="D34" s="429"/>
      <c r="E34" s="430"/>
      <c r="F34" s="155"/>
      <c r="G34" s="168"/>
      <c r="H34" s="168"/>
      <c r="I34" s="168"/>
      <c r="J34" s="168"/>
      <c r="K34" s="185"/>
      <c r="L34" s="185"/>
      <c r="M34" s="130"/>
      <c r="N34" s="125"/>
      <c r="O34" s="186"/>
      <c r="P34" s="125"/>
      <c r="Q34" s="125"/>
      <c r="R34" s="125"/>
      <c r="S34" s="125"/>
      <c r="T34" s="125"/>
      <c r="U34" s="187"/>
      <c r="V34" s="187"/>
      <c r="W34" s="188"/>
    </row>
    <row r="35" spans="1:23" x14ac:dyDescent="0.3">
      <c r="A35" s="2">
        <v>25</v>
      </c>
      <c r="B35" s="165" t="s">
        <v>281</v>
      </c>
      <c r="C35" s="328">
        <f>SUM(C18:C33)</f>
        <v>0</v>
      </c>
      <c r="D35" s="326">
        <f t="shared" ref="D35:J35" si="4">SUM(D18:D33)</f>
        <v>0</v>
      </c>
      <c r="E35" s="326">
        <f t="shared" si="4"/>
        <v>0</v>
      </c>
      <c r="F35" s="326">
        <f t="shared" si="4"/>
        <v>0</v>
      </c>
      <c r="G35" s="326">
        <f t="shared" si="4"/>
        <v>0</v>
      </c>
      <c r="H35" s="326">
        <f t="shared" si="4"/>
        <v>0</v>
      </c>
      <c r="I35" s="326">
        <f t="shared" si="4"/>
        <v>0</v>
      </c>
      <c r="J35" s="326">
        <f t="shared" si="4"/>
        <v>0</v>
      </c>
      <c r="K35" s="133"/>
      <c r="L35" s="133"/>
      <c r="M35" s="130"/>
      <c r="N35" s="130"/>
      <c r="O35" s="130"/>
      <c r="P35" s="125"/>
      <c r="Q35" s="125"/>
      <c r="R35" s="125"/>
      <c r="S35" s="125"/>
      <c r="T35" s="125"/>
      <c r="U35" s="187"/>
      <c r="V35" s="187"/>
      <c r="W35" s="188"/>
    </row>
    <row r="36" spans="1:23" x14ac:dyDescent="0.3">
      <c r="B36" s="165"/>
      <c r="C36" s="202"/>
      <c r="D36" s="157"/>
      <c r="E36" s="157"/>
      <c r="F36" s="157"/>
      <c r="G36" s="157"/>
      <c r="H36" s="157"/>
      <c r="I36" s="157"/>
      <c r="J36" s="157"/>
      <c r="K36" s="133"/>
      <c r="L36" s="133"/>
      <c r="M36" s="130"/>
      <c r="N36" s="130"/>
      <c r="O36" s="130"/>
      <c r="P36" s="125"/>
      <c r="Q36" s="125"/>
      <c r="R36" s="125"/>
      <c r="S36" s="125"/>
      <c r="T36" s="125"/>
      <c r="U36" s="187"/>
      <c r="V36" s="187"/>
      <c r="W36" s="188"/>
    </row>
    <row r="37" spans="1:23" x14ac:dyDescent="0.3">
      <c r="A37" s="2">
        <v>26</v>
      </c>
      <c r="B37" s="165" t="s">
        <v>282</v>
      </c>
      <c r="C37" s="125"/>
      <c r="D37" s="125"/>
      <c r="E37" s="125"/>
      <c r="F37" s="125"/>
      <c r="G37" s="125"/>
      <c r="H37" s="125"/>
      <c r="I37" s="125"/>
      <c r="J37" s="125"/>
      <c r="K37" s="185"/>
      <c r="L37" s="185"/>
      <c r="M37" s="185"/>
      <c r="N37" s="185"/>
      <c r="O37" s="185"/>
      <c r="P37" s="125"/>
      <c r="Q37" s="125"/>
      <c r="R37" s="125"/>
      <c r="S37" s="125"/>
      <c r="T37" s="125"/>
      <c r="U37" s="187"/>
      <c r="V37" s="187"/>
      <c r="W37" s="188"/>
    </row>
    <row r="38" spans="1:23" x14ac:dyDescent="0.3">
      <c r="A38" s="2">
        <v>27</v>
      </c>
      <c r="B38" s="165" t="s">
        <v>283</v>
      </c>
      <c r="C38" s="326">
        <f>SUM(D38:J38)</f>
        <v>0</v>
      </c>
      <c r="D38" s="34"/>
      <c r="E38" s="125"/>
      <c r="F38" s="125"/>
      <c r="G38" s="125"/>
      <c r="H38" s="125"/>
      <c r="I38" s="125"/>
      <c r="J38" s="125"/>
      <c r="K38" s="185"/>
      <c r="L38" s="185"/>
      <c r="M38" s="185"/>
      <c r="N38" s="185"/>
      <c r="O38" s="185"/>
      <c r="P38" s="125"/>
      <c r="Q38" s="125"/>
      <c r="R38" s="125"/>
      <c r="S38" s="125"/>
      <c r="T38" s="125"/>
      <c r="U38" s="187"/>
      <c r="V38" s="187"/>
      <c r="W38" s="188"/>
    </row>
    <row r="39" spans="1:23" x14ac:dyDescent="0.3">
      <c r="A39" s="2">
        <v>28</v>
      </c>
      <c r="B39" s="165" t="s">
        <v>284</v>
      </c>
      <c r="C39" s="326">
        <f t="shared" ref="C39:C51" si="5">SUM(D39:J39)</f>
        <v>0</v>
      </c>
      <c r="D39" s="34"/>
      <c r="E39" s="125"/>
      <c r="F39" s="125"/>
      <c r="G39" s="125"/>
      <c r="H39" s="125"/>
      <c r="I39" s="125"/>
      <c r="J39" s="125"/>
      <c r="K39" s="185"/>
      <c r="L39" s="185"/>
      <c r="M39" s="185"/>
      <c r="N39" s="185"/>
      <c r="O39" s="185"/>
      <c r="P39" s="125"/>
      <c r="Q39" s="125"/>
      <c r="R39" s="125"/>
      <c r="S39" s="125"/>
      <c r="T39" s="125"/>
      <c r="U39" s="187"/>
      <c r="V39" s="187"/>
      <c r="W39" s="188"/>
    </row>
    <row r="40" spans="1:23" x14ac:dyDescent="0.3">
      <c r="A40" s="2">
        <v>29</v>
      </c>
      <c r="B40" s="165" t="s">
        <v>285</v>
      </c>
      <c r="C40" s="326">
        <f t="shared" si="5"/>
        <v>0</v>
      </c>
      <c r="D40" s="34"/>
      <c r="E40" s="125"/>
      <c r="F40" s="125"/>
      <c r="G40" s="125"/>
      <c r="H40" s="125"/>
      <c r="I40" s="125"/>
      <c r="J40" s="125"/>
      <c r="K40" s="185"/>
      <c r="L40" s="185"/>
      <c r="M40" s="185"/>
      <c r="N40" s="185"/>
      <c r="O40" s="185"/>
      <c r="P40" s="125"/>
      <c r="Q40" s="125"/>
      <c r="R40" s="125"/>
      <c r="S40" s="125"/>
      <c r="T40" s="125"/>
      <c r="U40" s="187"/>
      <c r="V40" s="187"/>
      <c r="W40" s="188"/>
    </row>
    <row r="41" spans="1:23" x14ac:dyDescent="0.3">
      <c r="A41" s="2">
        <v>30</v>
      </c>
      <c r="B41" s="165" t="s">
        <v>286</v>
      </c>
      <c r="C41" s="326">
        <f t="shared" si="5"/>
        <v>0</v>
      </c>
      <c r="D41" s="34"/>
      <c r="E41" s="125"/>
      <c r="F41" s="125"/>
      <c r="G41" s="125"/>
      <c r="H41" s="125"/>
      <c r="I41" s="125"/>
      <c r="J41" s="125"/>
      <c r="K41" s="185"/>
      <c r="L41" s="185"/>
      <c r="M41" s="185"/>
      <c r="N41" s="185"/>
      <c r="O41" s="185"/>
      <c r="P41" s="125"/>
      <c r="Q41" s="125"/>
      <c r="R41" s="125"/>
      <c r="S41" s="125"/>
      <c r="T41" s="125"/>
      <c r="U41" s="187"/>
      <c r="V41" s="187"/>
      <c r="W41" s="188"/>
    </row>
    <row r="42" spans="1:23" x14ac:dyDescent="0.3">
      <c r="A42" s="2">
        <v>31</v>
      </c>
      <c r="B42" s="165" t="s">
        <v>287</v>
      </c>
      <c r="C42" s="326">
        <f t="shared" si="5"/>
        <v>0</v>
      </c>
      <c r="D42" s="34"/>
      <c r="E42" s="125"/>
      <c r="F42" s="125"/>
      <c r="G42" s="125"/>
      <c r="H42" s="125"/>
      <c r="I42" s="125"/>
      <c r="J42" s="125"/>
      <c r="K42" s="185"/>
      <c r="L42" s="185"/>
      <c r="M42" s="185"/>
      <c r="N42" s="185"/>
      <c r="O42" s="185"/>
      <c r="P42" s="125"/>
      <c r="Q42" s="125"/>
      <c r="R42" s="125"/>
      <c r="S42" s="125"/>
      <c r="T42" s="125"/>
      <c r="U42" s="187"/>
      <c r="V42" s="187"/>
      <c r="W42" s="188"/>
    </row>
    <row r="43" spans="1:23" x14ac:dyDescent="0.3">
      <c r="A43" s="2">
        <v>32</v>
      </c>
      <c r="B43" s="165" t="s">
        <v>288</v>
      </c>
      <c r="C43" s="326">
        <f t="shared" si="5"/>
        <v>0</v>
      </c>
      <c r="D43" s="34"/>
      <c r="E43" s="125"/>
      <c r="F43" s="125"/>
      <c r="G43" s="125"/>
      <c r="H43" s="125"/>
      <c r="I43" s="125"/>
      <c r="J43" s="125"/>
      <c r="K43" s="185"/>
      <c r="L43" s="185"/>
      <c r="M43" s="185"/>
      <c r="N43" s="185"/>
      <c r="O43" s="185"/>
      <c r="P43" s="125"/>
      <c r="Q43" s="125"/>
      <c r="R43" s="125"/>
      <c r="S43" s="125"/>
      <c r="T43" s="125"/>
      <c r="U43" s="187"/>
      <c r="V43" s="187"/>
      <c r="W43" s="188"/>
    </row>
    <row r="44" spans="1:23" x14ac:dyDescent="0.3">
      <c r="A44" s="2">
        <v>33</v>
      </c>
      <c r="B44" s="165" t="s">
        <v>289</v>
      </c>
      <c r="C44" s="326">
        <f t="shared" si="5"/>
        <v>0</v>
      </c>
      <c r="D44" s="34"/>
      <c r="E44" s="125"/>
      <c r="F44" s="125"/>
      <c r="G44" s="125"/>
      <c r="H44" s="125"/>
      <c r="I44" s="125"/>
      <c r="J44" s="125"/>
      <c r="K44" s="185"/>
      <c r="L44" s="185"/>
      <c r="M44" s="185"/>
      <c r="N44" s="185"/>
      <c r="O44" s="185"/>
      <c r="P44" s="125"/>
      <c r="Q44" s="125"/>
      <c r="R44" s="125"/>
      <c r="S44" s="125"/>
      <c r="T44" s="125"/>
      <c r="U44" s="187"/>
      <c r="V44" s="187"/>
      <c r="W44" s="188"/>
    </row>
    <row r="45" spans="1:23" x14ac:dyDescent="0.3">
      <c r="A45" s="2">
        <v>34</v>
      </c>
      <c r="B45" s="165" t="s">
        <v>290</v>
      </c>
      <c r="C45" s="326">
        <f t="shared" si="5"/>
        <v>0</v>
      </c>
      <c r="D45" s="34"/>
      <c r="E45" s="125"/>
      <c r="F45" s="125"/>
      <c r="G45" s="125"/>
      <c r="H45" s="125"/>
      <c r="I45" s="125"/>
      <c r="J45" s="125"/>
      <c r="K45" s="185"/>
      <c r="L45" s="185"/>
      <c r="M45" s="185"/>
      <c r="N45" s="185"/>
      <c r="O45" s="185"/>
      <c r="P45" s="125"/>
      <c r="Q45" s="125"/>
      <c r="R45" s="125"/>
      <c r="S45" s="125"/>
      <c r="T45" s="125"/>
      <c r="U45" s="187"/>
      <c r="V45" s="187"/>
      <c r="W45" s="188"/>
    </row>
    <row r="46" spans="1:23" x14ac:dyDescent="0.3">
      <c r="A46" s="2">
        <v>35</v>
      </c>
      <c r="B46" s="165" t="s">
        <v>291</v>
      </c>
      <c r="C46" s="326">
        <f t="shared" si="5"/>
        <v>0</v>
      </c>
      <c r="D46" s="34"/>
      <c r="E46" s="125"/>
      <c r="F46" s="125"/>
      <c r="G46" s="125"/>
      <c r="H46" s="125"/>
      <c r="I46" s="125"/>
      <c r="J46" s="125"/>
      <c r="K46" s="185"/>
      <c r="L46" s="185"/>
      <c r="M46" s="185"/>
      <c r="N46" s="185"/>
      <c r="O46" s="185"/>
      <c r="P46" s="125"/>
      <c r="Q46" s="125"/>
      <c r="R46" s="125"/>
      <c r="S46" s="125"/>
      <c r="T46" s="125"/>
      <c r="U46" s="187"/>
      <c r="V46" s="187"/>
      <c r="W46" s="188"/>
    </row>
    <row r="47" spans="1:23" x14ac:dyDescent="0.3">
      <c r="A47" s="2">
        <v>36</v>
      </c>
      <c r="B47" s="165" t="s">
        <v>292</v>
      </c>
      <c r="C47" s="326">
        <f t="shared" si="5"/>
        <v>0</v>
      </c>
      <c r="D47" s="34"/>
      <c r="E47" s="125"/>
      <c r="F47" s="125"/>
      <c r="G47" s="125"/>
      <c r="H47" s="125"/>
      <c r="I47" s="125"/>
      <c r="J47" s="125"/>
      <c r="K47" s="185"/>
      <c r="L47" s="185"/>
      <c r="M47" s="185"/>
      <c r="N47" s="185"/>
      <c r="O47" s="185"/>
      <c r="P47" s="125"/>
      <c r="Q47" s="125"/>
      <c r="R47" s="125"/>
      <c r="S47" s="125"/>
      <c r="T47" s="125"/>
      <c r="U47" s="187"/>
      <c r="V47" s="187"/>
      <c r="W47" s="188"/>
    </row>
    <row r="48" spans="1:23" x14ac:dyDescent="0.3">
      <c r="A48" s="2">
        <v>37</v>
      </c>
      <c r="B48" s="165" t="s">
        <v>293</v>
      </c>
      <c r="C48" s="326">
        <f t="shared" si="5"/>
        <v>0</v>
      </c>
      <c r="D48" s="34"/>
      <c r="E48" s="125"/>
      <c r="F48" s="125"/>
      <c r="G48" s="125"/>
      <c r="H48" s="125"/>
      <c r="I48" s="125"/>
      <c r="J48" s="125"/>
      <c r="K48" s="185"/>
      <c r="L48" s="185"/>
      <c r="M48" s="185"/>
      <c r="N48" s="185"/>
      <c r="O48" s="185"/>
      <c r="P48" s="125"/>
      <c r="Q48" s="125"/>
      <c r="R48" s="125"/>
      <c r="S48" s="125"/>
      <c r="T48" s="125"/>
      <c r="U48" s="187"/>
      <c r="V48" s="187"/>
      <c r="W48" s="188"/>
    </row>
    <row r="49" spans="1:23" x14ac:dyDescent="0.3">
      <c r="A49" s="2">
        <v>38</v>
      </c>
      <c r="B49" s="165" t="s">
        <v>294</v>
      </c>
      <c r="C49" s="326">
        <f t="shared" si="5"/>
        <v>0</v>
      </c>
      <c r="D49" s="34"/>
      <c r="E49" s="125"/>
      <c r="F49" s="125"/>
      <c r="G49" s="125"/>
      <c r="H49" s="125"/>
      <c r="I49" s="125"/>
      <c r="J49" s="125"/>
      <c r="K49" s="185"/>
      <c r="L49" s="185"/>
      <c r="M49" s="185"/>
      <c r="N49" s="185"/>
      <c r="O49" s="185"/>
      <c r="P49" s="125"/>
      <c r="Q49" s="125"/>
      <c r="R49" s="125"/>
      <c r="S49" s="125"/>
      <c r="T49" s="125"/>
      <c r="U49" s="187"/>
      <c r="V49" s="187"/>
      <c r="W49" s="188"/>
    </row>
    <row r="50" spans="1:23" x14ac:dyDescent="0.3">
      <c r="A50" s="2">
        <v>39</v>
      </c>
      <c r="B50" s="165" t="s">
        <v>295</v>
      </c>
      <c r="C50" s="326">
        <f t="shared" si="5"/>
        <v>0</v>
      </c>
      <c r="D50" s="34"/>
      <c r="E50" s="125"/>
      <c r="F50" s="125"/>
      <c r="G50" s="125"/>
      <c r="H50" s="125"/>
      <c r="I50" s="125"/>
      <c r="J50" s="125"/>
      <c r="K50" s="185"/>
      <c r="L50" s="185"/>
      <c r="M50" s="185"/>
      <c r="N50" s="185"/>
      <c r="O50" s="185"/>
      <c r="P50" s="125"/>
      <c r="Q50" s="125"/>
      <c r="R50" s="125"/>
      <c r="S50" s="125"/>
      <c r="T50" s="125"/>
      <c r="U50" s="187"/>
      <c r="V50" s="187"/>
      <c r="W50" s="188"/>
    </row>
    <row r="51" spans="1:23" x14ac:dyDescent="0.3">
      <c r="A51" s="2">
        <v>40</v>
      </c>
      <c r="B51" s="165" t="s">
        <v>296</v>
      </c>
      <c r="C51" s="340">
        <f t="shared" si="5"/>
        <v>0</v>
      </c>
      <c r="D51" s="205"/>
      <c r="E51" s="125"/>
      <c r="F51" s="125"/>
      <c r="G51" s="125"/>
      <c r="H51" s="125"/>
      <c r="I51" s="125"/>
      <c r="J51" s="125"/>
      <c r="K51" s="185"/>
      <c r="L51" s="185"/>
      <c r="M51" s="185"/>
      <c r="N51" s="185"/>
      <c r="O51" s="185"/>
      <c r="P51" s="125"/>
      <c r="Q51" s="125"/>
      <c r="R51" s="125"/>
      <c r="S51" s="125"/>
      <c r="T51" s="125"/>
      <c r="U51" s="187"/>
      <c r="V51" s="187"/>
      <c r="W51" s="188"/>
    </row>
    <row r="52" spans="1:23" x14ac:dyDescent="0.3">
      <c r="A52" s="2">
        <v>41</v>
      </c>
      <c r="B52" s="165" t="s">
        <v>297</v>
      </c>
      <c r="C52" s="431"/>
      <c r="D52" s="431"/>
      <c r="E52" s="431"/>
      <c r="F52" s="203"/>
      <c r="G52" s="125"/>
      <c r="H52" s="125"/>
      <c r="I52" s="125"/>
      <c r="J52" s="125"/>
      <c r="K52" s="185"/>
      <c r="L52" s="185"/>
      <c r="M52" s="130"/>
      <c r="N52" s="125"/>
      <c r="O52" s="186"/>
      <c r="P52" s="125"/>
      <c r="Q52" s="125"/>
      <c r="R52" s="125"/>
      <c r="S52" s="125"/>
      <c r="T52" s="125"/>
      <c r="U52" s="187"/>
      <c r="V52" s="187"/>
      <c r="W52" s="188"/>
    </row>
    <row r="53" spans="1:23" x14ac:dyDescent="0.3">
      <c r="A53" s="2">
        <v>42</v>
      </c>
      <c r="B53" s="165" t="s">
        <v>298</v>
      </c>
      <c r="C53" s="341">
        <f>SUM(D53:J53)</f>
        <v>0</v>
      </c>
      <c r="D53" s="34"/>
      <c r="E53" s="125"/>
      <c r="F53" s="125"/>
      <c r="G53" s="125"/>
      <c r="H53" s="125"/>
      <c r="I53" s="125"/>
      <c r="J53" s="125"/>
      <c r="K53" s="185"/>
      <c r="L53" s="185"/>
      <c r="M53" s="185"/>
      <c r="N53" s="185"/>
      <c r="O53" s="185"/>
      <c r="P53" s="125"/>
      <c r="Q53" s="125"/>
      <c r="R53" s="125"/>
      <c r="S53" s="125"/>
      <c r="T53" s="125"/>
      <c r="U53" s="187"/>
      <c r="V53" s="187"/>
      <c r="W53" s="188"/>
    </row>
    <row r="54" spans="1:23" x14ac:dyDescent="0.3">
      <c r="A54" s="2">
        <v>43</v>
      </c>
      <c r="B54" s="124" t="s">
        <v>299</v>
      </c>
      <c r="C54" s="326">
        <f t="shared" ref="C54:C59" si="6">SUM(D54:J54)</f>
        <v>0</v>
      </c>
      <c r="D54" s="34" t="str">
        <f>IF(ISBLANK('Tab 2 - Revenue'!C54),"",'Tab 2 - Revenue'!C54)</f>
        <v/>
      </c>
      <c r="E54" s="125"/>
      <c r="F54" s="125"/>
      <c r="G54" s="125"/>
      <c r="H54" s="125"/>
      <c r="I54" s="125"/>
      <c r="J54" s="125"/>
      <c r="K54" s="185"/>
      <c r="L54" s="185"/>
      <c r="M54" s="185"/>
      <c r="N54" s="185"/>
      <c r="O54" s="185"/>
      <c r="P54" s="125"/>
    </row>
    <row r="55" spans="1:23" x14ac:dyDescent="0.3">
      <c r="A55" s="2">
        <v>44</v>
      </c>
      <c r="B55" s="124" t="s">
        <v>300</v>
      </c>
      <c r="C55" s="326">
        <f t="shared" si="6"/>
        <v>0</v>
      </c>
      <c r="D55" s="34"/>
      <c r="E55" s="125"/>
      <c r="F55" s="125"/>
      <c r="G55" s="125"/>
      <c r="H55" s="125"/>
      <c r="I55" s="125"/>
      <c r="J55" s="125"/>
      <c r="K55" s="185"/>
      <c r="L55" s="185"/>
      <c r="M55" s="185"/>
      <c r="N55" s="185"/>
      <c r="O55" s="185"/>
      <c r="P55" s="125"/>
    </row>
    <row r="56" spans="1:23" x14ac:dyDescent="0.3">
      <c r="A56" s="2">
        <v>45</v>
      </c>
      <c r="B56" s="124" t="s">
        <v>301</v>
      </c>
      <c r="C56" s="326">
        <f t="shared" si="6"/>
        <v>0</v>
      </c>
      <c r="D56" s="34"/>
      <c r="E56" s="125"/>
      <c r="F56" s="125"/>
      <c r="G56" s="125"/>
      <c r="H56" s="125"/>
      <c r="I56" s="125"/>
      <c r="J56" s="125"/>
      <c r="K56" s="185"/>
      <c r="L56" s="185"/>
      <c r="M56" s="185"/>
      <c r="N56" s="185"/>
      <c r="O56" s="185"/>
      <c r="P56" s="125"/>
    </row>
    <row r="57" spans="1:23" x14ac:dyDescent="0.3">
      <c r="A57" s="2">
        <v>46</v>
      </c>
      <c r="B57" s="124" t="s">
        <v>302</v>
      </c>
      <c r="C57" s="326">
        <f t="shared" si="6"/>
        <v>0</v>
      </c>
      <c r="D57" s="34"/>
      <c r="E57" s="125"/>
      <c r="F57" s="125"/>
      <c r="G57" s="125"/>
      <c r="H57" s="125"/>
      <c r="I57" s="125"/>
      <c r="J57" s="125"/>
      <c r="K57" s="185"/>
      <c r="L57" s="185"/>
      <c r="M57" s="185"/>
      <c r="N57" s="185"/>
      <c r="O57" s="185"/>
      <c r="P57" s="125"/>
    </row>
    <row r="58" spans="1:23" x14ac:dyDescent="0.3">
      <c r="A58" s="2">
        <v>47</v>
      </c>
      <c r="B58" s="124" t="s">
        <v>303</v>
      </c>
      <c r="C58" s="326">
        <f t="shared" si="6"/>
        <v>0</v>
      </c>
      <c r="D58" s="34"/>
      <c r="E58" s="125"/>
      <c r="F58" s="125"/>
      <c r="G58" s="125"/>
      <c r="H58" s="125"/>
      <c r="I58" s="125"/>
      <c r="J58" s="125"/>
      <c r="K58" s="185"/>
      <c r="L58" s="185"/>
      <c r="M58" s="185"/>
      <c r="N58" s="185"/>
      <c r="O58" s="185"/>
      <c r="P58" s="125"/>
    </row>
    <row r="59" spans="1:23" x14ac:dyDescent="0.3">
      <c r="A59" s="2">
        <v>48</v>
      </c>
      <c r="B59" s="124" t="s">
        <v>304</v>
      </c>
      <c r="C59" s="340">
        <f t="shared" si="6"/>
        <v>0</v>
      </c>
      <c r="D59" s="34"/>
      <c r="E59" s="125"/>
      <c r="F59" s="125"/>
      <c r="G59" s="125"/>
      <c r="H59" s="125"/>
      <c r="I59" s="125"/>
      <c r="J59" s="125"/>
      <c r="K59" s="185"/>
      <c r="L59" s="185"/>
      <c r="M59" s="185"/>
      <c r="N59" s="185"/>
      <c r="O59" s="185"/>
      <c r="P59" s="125"/>
    </row>
    <row r="60" spans="1:23" x14ac:dyDescent="0.3">
      <c r="A60" s="2">
        <v>49</v>
      </c>
      <c r="B60" s="124" t="s">
        <v>280</v>
      </c>
      <c r="C60" s="432"/>
      <c r="D60" s="432"/>
      <c r="E60" s="432"/>
      <c r="F60" s="204"/>
      <c r="G60" s="169"/>
      <c r="H60" s="169"/>
      <c r="I60" s="169"/>
      <c r="J60" s="169"/>
    </row>
    <row r="61" spans="1:23" x14ac:dyDescent="0.3">
      <c r="A61" s="2">
        <v>50</v>
      </c>
      <c r="B61" s="124" t="s">
        <v>305</v>
      </c>
      <c r="C61" s="339">
        <f>SUM(C37:C51,C53:C59)</f>
        <v>0</v>
      </c>
      <c r="D61" s="326">
        <f t="shared" ref="D61" si="7">SUM(D37:D51,D53:D59)</f>
        <v>0</v>
      </c>
      <c r="E61" s="125"/>
      <c r="F61" s="125"/>
      <c r="G61" s="125"/>
      <c r="H61" s="125"/>
      <c r="I61" s="125"/>
      <c r="J61" s="125"/>
      <c r="K61" s="133"/>
      <c r="L61" s="133"/>
      <c r="M61" s="130"/>
      <c r="N61" s="130"/>
      <c r="O61" s="130"/>
      <c r="P61" s="125"/>
      <c r="Q61" s="46"/>
    </row>
    <row r="63" spans="1:23" x14ac:dyDescent="0.3">
      <c r="A63" s="2">
        <v>51</v>
      </c>
      <c r="B63" s="124" t="s">
        <v>306</v>
      </c>
      <c r="C63" s="175"/>
      <c r="D63" s="326">
        <f t="shared" ref="D63:J63" si="8">SUM(D11,D16,D35)</f>
        <v>0</v>
      </c>
      <c r="E63" s="326">
        <f t="shared" si="8"/>
        <v>0</v>
      </c>
      <c r="F63" s="326">
        <f t="shared" si="8"/>
        <v>0</v>
      </c>
      <c r="G63" s="326">
        <f t="shared" si="8"/>
        <v>0</v>
      </c>
      <c r="H63" s="326">
        <f t="shared" si="8"/>
        <v>0</v>
      </c>
      <c r="I63" s="326">
        <f t="shared" si="8"/>
        <v>0</v>
      </c>
      <c r="J63" s="326">
        <f t="shared" si="8"/>
        <v>0</v>
      </c>
      <c r="K63" s="133"/>
      <c r="L63" s="133"/>
      <c r="M63" s="130"/>
      <c r="N63" s="130"/>
      <c r="O63" s="130"/>
      <c r="P63" s="125"/>
    </row>
    <row r="64" spans="1:23" x14ac:dyDescent="0.3">
      <c r="A64" s="2">
        <v>52</v>
      </c>
      <c r="B64" s="124" t="s">
        <v>307</v>
      </c>
      <c r="C64" s="175"/>
      <c r="D64" s="175"/>
      <c r="E64" s="335">
        <f>IFERROR(ROUND(E63/(SUM($E$63:$J$63)),2),0)</f>
        <v>0</v>
      </c>
      <c r="F64" s="335">
        <f t="shared" ref="F64:J64" si="9">IFERROR(ROUND(F63/(SUM($E$63:$J$63)),2),0)</f>
        <v>0</v>
      </c>
      <c r="G64" s="335">
        <f t="shared" si="9"/>
        <v>0</v>
      </c>
      <c r="H64" s="335">
        <f t="shared" si="9"/>
        <v>0</v>
      </c>
      <c r="I64" s="335">
        <f t="shared" si="9"/>
        <v>0</v>
      </c>
      <c r="J64" s="335">
        <f t="shared" si="9"/>
        <v>0</v>
      </c>
      <c r="K64" s="133"/>
      <c r="L64" s="133"/>
      <c r="M64" s="130"/>
      <c r="N64" s="130"/>
      <c r="O64" s="130"/>
      <c r="P64" s="125"/>
    </row>
    <row r="65" spans="1:16" x14ac:dyDescent="0.3">
      <c r="A65" s="2">
        <v>53</v>
      </c>
      <c r="B65" s="124" t="s">
        <v>308</v>
      </c>
      <c r="C65" s="175"/>
      <c r="D65" s="326">
        <f>D61+D63</f>
        <v>0</v>
      </c>
      <c r="E65" s="175"/>
      <c r="F65" s="175"/>
      <c r="G65" s="175"/>
      <c r="H65" s="175"/>
      <c r="I65" s="175"/>
      <c r="J65" s="175"/>
      <c r="K65" s="133"/>
      <c r="L65" s="133"/>
      <c r="M65" s="130"/>
      <c r="N65" s="130"/>
      <c r="O65" s="130"/>
      <c r="P65" s="125"/>
    </row>
    <row r="66" spans="1:16" x14ac:dyDescent="0.3">
      <c r="A66" s="2">
        <v>54</v>
      </c>
      <c r="B66" s="124" t="s">
        <v>309</v>
      </c>
      <c r="C66" s="328">
        <f>ROUND(SUM(C61,C35,C16,C11),0)</f>
        <v>0</v>
      </c>
      <c r="D66" s="175"/>
      <c r="E66" s="175"/>
      <c r="F66" s="175"/>
      <c r="G66" s="175"/>
      <c r="H66" s="175"/>
      <c r="I66" s="175"/>
      <c r="J66" s="175"/>
      <c r="K66" s="133"/>
      <c r="L66" s="133"/>
      <c r="M66" s="130"/>
      <c r="N66" s="130"/>
      <c r="O66" s="130"/>
      <c r="P66" s="125"/>
    </row>
    <row r="67" spans="1:16" x14ac:dyDescent="0.3">
      <c r="A67" s="2">
        <v>55</v>
      </c>
      <c r="B67" s="124" t="s">
        <v>310</v>
      </c>
      <c r="C67" s="342">
        <f>'Tab 2 - Revenue'!C52</f>
        <v>0</v>
      </c>
      <c r="D67" s="175"/>
      <c r="E67" s="175"/>
      <c r="F67" s="175"/>
      <c r="G67" s="175"/>
      <c r="H67" s="175"/>
      <c r="I67" s="175"/>
      <c r="J67" s="175"/>
      <c r="K67" s="133"/>
      <c r="L67" s="133"/>
      <c r="M67" s="130"/>
      <c r="N67" s="130"/>
      <c r="O67" s="130"/>
      <c r="P67" s="125"/>
    </row>
    <row r="68" spans="1:16" x14ac:dyDescent="0.3">
      <c r="A68" s="2">
        <v>56</v>
      </c>
      <c r="B68" s="124" t="s">
        <v>311</v>
      </c>
      <c r="C68" s="326">
        <f>C67-C66</f>
        <v>0</v>
      </c>
      <c r="D68" s="175"/>
      <c r="E68" s="175"/>
      <c r="F68" s="175"/>
      <c r="G68" s="175"/>
      <c r="H68" s="175"/>
      <c r="I68" s="175"/>
      <c r="J68" s="175"/>
      <c r="K68" s="133"/>
      <c r="L68" s="133"/>
      <c r="M68" s="130"/>
      <c r="N68" s="130"/>
      <c r="O68" s="130"/>
      <c r="P68" s="125"/>
    </row>
  </sheetData>
  <dataConsolidate/>
  <mergeCells count="11">
    <mergeCell ref="B1:K1"/>
    <mergeCell ref="O1:V1"/>
    <mergeCell ref="B2:K2"/>
    <mergeCell ref="O2:V2"/>
    <mergeCell ref="B3:J3"/>
    <mergeCell ref="O3:U3"/>
    <mergeCell ref="C34:E34"/>
    <mergeCell ref="C52:E52"/>
    <mergeCell ref="C60:E60"/>
    <mergeCell ref="B4:K4"/>
    <mergeCell ref="O4:V4"/>
  </mergeCells>
  <dataValidations count="11">
    <dataValidation type="custom" allowBlank="1" showErrorMessage="1" error="You may only enter up to 2 decimal places ..." sqref="G34:J34 G17:J17 G12:J12 G52:J52" xr:uid="{00000000-0002-0000-0700-000000000000}">
      <formula1>IF(G12=(INT(G12*100)/100),TRUE,FALSE)</formula1>
    </dataValidation>
    <dataValidation type="custom" allowBlank="1" showErrorMessage="1" error="You may only enter up to 2 decimal places ..." sqref="L9:L24 M19:O24 M9:O17 M27:O33 M37:O51 M53:O59 L27:L34 L37:L59" xr:uid="{00000000-0002-0000-0700-000001000000}">
      <formula1>IF($L9=(INT($L9*100)/100),TRUE,FALSE)</formula1>
    </dataValidation>
    <dataValidation type="custom" allowBlank="1" showErrorMessage="1" error="You may only enter up to 2 decimal places ..." sqref="K9:K24 K27:K34 K37:K59" xr:uid="{00000000-0002-0000-0700-000002000000}">
      <formula1>IF($K9=(INT($K9*100)/100),TRUE,FALSE)</formula1>
    </dataValidation>
    <dataValidation type="list" allowBlank="1" showInputMessage="1" showErrorMessage="1" sqref="U9:V23 U28:V53" xr:uid="{00000000-0002-0000-0700-000003000000}">
      <formula1>YN</formula1>
    </dataValidation>
    <dataValidation type="list" allowBlank="1" showInputMessage="1" showErrorMessage="1" sqref="O52 O34" xr:uid="{00000000-0002-0000-0700-000004000000}">
      <formula1>Basis</formula1>
    </dataValidation>
    <dataValidation type="whole" allowBlank="1" showInputMessage="1" showErrorMessage="1" sqref="T9:T23 T28:T53" xr:uid="{00000000-0002-0000-0700-000005000000}">
      <formula1>MinimumDollarInputValue</formula1>
      <formula2>MaximumDollarInputValue</formula2>
    </dataValidation>
    <dataValidation type="whole" allowBlank="1" showErrorMessage="1" error="Please enter WHOLE numbers only ..." sqref="G11:J11 D16:F18 D19:J19 C11:F12 C16:C19 G18:J18 G16:J16" xr:uid="{00000000-0002-0000-0700-000006000000}">
      <formula1>MinimumDollarInputValue</formula1>
      <formula2>MaximumDollarInputValue</formula2>
    </dataValidation>
    <dataValidation type="whole" allowBlank="1" showInputMessage="1" showErrorMessage="1" error="Please enter WHOLE numbers only ..." sqref="P24 P9:R23 Q28:R53 P27:P34 P37:P59" xr:uid="{00000000-0002-0000-0700-000007000000}">
      <formula1>MinimumDollarInputValue</formula1>
      <formula2>MaximumDollarInputValue</formula2>
    </dataValidation>
    <dataValidation type="whole" allowBlank="1" showInputMessage="1" showErrorMessage="1" errorTitle="Error" error="Please enter WHOLE values only." sqref="C9:J10" xr:uid="{00000000-0002-0000-0700-000008000000}">
      <formula1>MinimumDollarInputValue</formula1>
      <formula2>MaximumDollarInputValue</formula2>
    </dataValidation>
    <dataValidation type="whole" allowBlank="1" showInputMessage="1" showErrorMessage="1" errorTitle="Error" error="Please enter WHOLE numbers only." sqref="C37:J51 C13:J15 C20:J33 C53:C59 E53:J59 D53 D55:D59" xr:uid="{00000000-0002-0000-0700-000009000000}">
      <formula1>MinimumDollarInputValue</formula1>
      <formula2>MaximumDollarInputValue</formula2>
    </dataValidation>
    <dataValidation allowBlank="1" error="Please enter WHOLE numbers only ..." sqref="C34:E34 C52:E52" xr:uid="{00000000-0002-0000-0700-00000A000000}"/>
  </dataValidations>
  <pageMargins left="0.25" right="0.25" top="0.75" bottom="0.75" header="0.3" footer="0.3"/>
  <pageSetup scale="4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 error="Please enter WHOLE numbers only." xr:uid="{5989636F-F88F-4D81-884C-A8999AB2AD34}">
          <x14:formula1>
            <xm:f>'System Data'!A5</xm:f>
          </x14:formula1>
          <x14:formula2>
            <xm:f>'System Data'!A6</xm:f>
          </x14:formula2>
          <xm:sqref>D54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6F8D0-060A-45C7-A870-89EF7987C07E}">
  <sheetPr codeName="Sheet7">
    <tabColor theme="5" tint="0.59999389629810485"/>
    <pageSetUpPr fitToPage="1"/>
  </sheetPr>
  <dimension ref="A1:V60"/>
  <sheetViews>
    <sheetView showGridLines="0" topLeftCell="A4" zoomScale="90" zoomScaleNormal="90" workbookViewId="0">
      <selection activeCell="E11" sqref="E11"/>
    </sheetView>
  </sheetViews>
  <sheetFormatPr defaultColWidth="9.1796875" defaultRowHeight="14" x14ac:dyDescent="0.3"/>
  <cols>
    <col min="1" max="1" width="5.7265625" style="2" customWidth="1"/>
    <col min="2" max="2" width="63.26953125" style="1" customWidth="1"/>
    <col min="3" max="3" width="75.453125" style="1" customWidth="1"/>
    <col min="4" max="4" width="28.81640625" style="1" customWidth="1"/>
    <col min="5" max="5" width="28.54296875" style="1" customWidth="1"/>
    <col min="6" max="6" width="28.7265625" style="1" customWidth="1"/>
    <col min="7" max="7" width="28.54296875" style="1" customWidth="1"/>
    <col min="8" max="8" width="28.7265625" style="1" customWidth="1"/>
    <col min="9" max="9" width="23.81640625" style="1" customWidth="1"/>
    <col min="10" max="10" width="5.7265625" style="2" customWidth="1"/>
    <col min="11" max="11" width="62.7265625" style="1" customWidth="1"/>
    <col min="12" max="18" width="23.81640625" style="1" customWidth="1"/>
    <col min="19" max="19" width="5.7265625" style="2" customWidth="1"/>
    <col min="20" max="20" width="62.7265625" style="1" customWidth="1"/>
    <col min="21" max="22" width="23.81640625" style="1" customWidth="1"/>
    <col min="23" max="16384" width="9.1796875" style="2"/>
  </cols>
  <sheetData>
    <row r="1" spans="1:22" ht="76.5" customHeight="1" x14ac:dyDescent="0.95">
      <c r="B1" s="437" t="s">
        <v>0</v>
      </c>
      <c r="C1" s="438"/>
      <c r="D1" s="438"/>
      <c r="E1" s="438"/>
      <c r="F1" s="438"/>
      <c r="G1" s="438"/>
      <c r="H1" s="438"/>
      <c r="I1" s="438"/>
      <c r="K1" s="2"/>
      <c r="L1" s="2"/>
      <c r="M1" s="439"/>
      <c r="N1" s="440"/>
      <c r="O1" s="440"/>
      <c r="P1" s="440"/>
      <c r="Q1" s="440"/>
      <c r="R1" s="440"/>
      <c r="S1" s="440"/>
      <c r="T1" s="440"/>
      <c r="U1" s="2"/>
      <c r="V1" s="2"/>
    </row>
    <row r="2" spans="1:22" ht="20.149999999999999" customHeight="1" x14ac:dyDescent="0.3">
      <c r="B2" s="441" t="s">
        <v>312</v>
      </c>
      <c r="C2" s="442"/>
      <c r="D2" s="442"/>
      <c r="E2" s="442"/>
      <c r="F2" s="442"/>
      <c r="G2" s="442"/>
      <c r="H2" s="442"/>
      <c r="I2" s="442"/>
      <c r="K2" s="2"/>
      <c r="L2" s="2"/>
      <c r="M2" s="441"/>
      <c r="N2" s="442"/>
      <c r="O2" s="442"/>
      <c r="P2" s="442"/>
      <c r="Q2" s="442"/>
      <c r="R2" s="442"/>
      <c r="S2" s="442"/>
      <c r="T2" s="442"/>
      <c r="U2" s="2"/>
      <c r="V2" s="2"/>
    </row>
    <row r="3" spans="1:22" ht="14.15" customHeight="1" x14ac:dyDescent="0.3">
      <c r="B3" s="420"/>
      <c r="C3" s="406"/>
      <c r="D3" s="406"/>
      <c r="E3" s="406"/>
      <c r="F3" s="406"/>
      <c r="G3" s="406"/>
      <c r="H3" s="406"/>
      <c r="I3" s="406"/>
      <c r="K3" s="2"/>
      <c r="L3" s="2"/>
      <c r="M3" s="406"/>
      <c r="N3" s="406"/>
      <c r="O3" s="406"/>
      <c r="P3" s="406"/>
      <c r="Q3" s="406"/>
      <c r="R3" s="406"/>
      <c r="S3" s="406"/>
      <c r="T3" s="360"/>
      <c r="U3" s="2"/>
      <c r="V3" s="2"/>
    </row>
    <row r="4" spans="1:22" s="26" customFormat="1" ht="15" customHeight="1" x14ac:dyDescent="0.3">
      <c r="A4" s="2"/>
      <c r="B4" s="398">
        <f>'Tab 1 - Agency Information'!C9</f>
        <v>0</v>
      </c>
      <c r="C4" s="436"/>
      <c r="D4" s="436"/>
      <c r="E4" s="436"/>
      <c r="F4" s="436"/>
      <c r="G4" s="436"/>
      <c r="H4" s="436"/>
      <c r="I4" s="436"/>
      <c r="M4" s="420"/>
      <c r="N4" s="406"/>
      <c r="O4" s="406"/>
      <c r="P4" s="406"/>
      <c r="Q4" s="406"/>
      <c r="R4" s="406"/>
      <c r="S4" s="406"/>
      <c r="T4" s="406"/>
    </row>
    <row r="5" spans="1:22" s="26" customFormat="1" ht="15" customHeight="1" x14ac:dyDescent="0.3">
      <c r="A5" s="2"/>
      <c r="B5" s="354"/>
      <c r="C5" s="361"/>
      <c r="D5" s="361"/>
      <c r="E5" s="361"/>
      <c r="F5" s="361"/>
      <c r="G5" s="361"/>
      <c r="H5" s="361"/>
      <c r="I5" s="361"/>
      <c r="M5" s="355"/>
      <c r="N5" s="2"/>
      <c r="O5" s="2"/>
      <c r="P5" s="2"/>
      <c r="Q5" s="2"/>
      <c r="R5" s="2"/>
      <c r="S5" s="2"/>
      <c r="T5" s="2"/>
    </row>
    <row r="6" spans="1:22" ht="14.25" customHeight="1" x14ac:dyDescent="0.3">
      <c r="A6" s="2" t="s">
        <v>95</v>
      </c>
      <c r="B6" s="433" t="s">
        <v>3148</v>
      </c>
      <c r="C6" s="433"/>
      <c r="D6" s="2"/>
      <c r="E6" s="2"/>
      <c r="F6" s="2"/>
      <c r="G6" s="2"/>
      <c r="H6" s="2"/>
      <c r="I6" s="2"/>
      <c r="K6" s="2"/>
      <c r="L6" s="2"/>
      <c r="M6" s="2"/>
      <c r="N6" s="2"/>
      <c r="O6" s="2"/>
      <c r="P6" s="2"/>
      <c r="Q6" s="2"/>
      <c r="R6" s="2"/>
      <c r="T6" s="2"/>
      <c r="U6" s="2"/>
      <c r="V6" s="2"/>
    </row>
    <row r="7" spans="1:22" ht="14.25" customHeight="1" x14ac:dyDescent="0.3">
      <c r="A7" s="171">
        <v>1</v>
      </c>
      <c r="B7" s="362" t="s">
        <v>313</v>
      </c>
      <c r="C7" s="379">
        <f>ROUND('Tab 2 - Revenue'!C52,0)</f>
        <v>0</v>
      </c>
      <c r="D7" s="31"/>
      <c r="E7" s="31"/>
      <c r="F7" s="31"/>
      <c r="G7" s="31"/>
      <c r="H7" s="31"/>
      <c r="I7" s="31"/>
      <c r="K7" s="2"/>
      <c r="L7" s="2"/>
      <c r="M7" s="2"/>
      <c r="N7" s="2"/>
      <c r="O7" s="2"/>
      <c r="P7" s="2"/>
      <c r="Q7" s="2"/>
      <c r="R7" s="2"/>
      <c r="T7" s="2"/>
      <c r="U7" s="2"/>
      <c r="V7" s="2"/>
    </row>
    <row r="8" spans="1:22" ht="14.25" customHeight="1" x14ac:dyDescent="0.3">
      <c r="A8" s="1">
        <v>2</v>
      </c>
      <c r="B8" s="363" t="s">
        <v>315</v>
      </c>
      <c r="C8" s="378">
        <f>ROUND('8. Expense'!C66,0)</f>
        <v>0</v>
      </c>
      <c r="D8" s="2"/>
      <c r="E8" s="2"/>
      <c r="F8" s="2"/>
      <c r="G8" s="2"/>
      <c r="H8" s="2"/>
      <c r="I8" s="2"/>
      <c r="K8" s="2"/>
      <c r="L8" s="2"/>
      <c r="M8" s="2"/>
      <c r="N8" s="2"/>
      <c r="O8" s="2"/>
      <c r="P8" s="2"/>
      <c r="Q8" s="2"/>
      <c r="R8" s="2"/>
      <c r="T8" s="2"/>
      <c r="U8" s="2"/>
      <c r="V8" s="2"/>
    </row>
    <row r="9" spans="1:22" ht="14.25" customHeight="1" x14ac:dyDescent="0.3">
      <c r="A9" s="8">
        <v>3</v>
      </c>
      <c r="B9" s="363" t="s">
        <v>3147</v>
      </c>
      <c r="C9" s="377">
        <f>C7-C8</f>
        <v>0</v>
      </c>
      <c r="D9" s="2"/>
      <c r="E9" s="2"/>
      <c r="F9" s="2"/>
      <c r="G9" s="2"/>
      <c r="H9" s="2"/>
      <c r="I9" s="2"/>
      <c r="K9" s="2"/>
      <c r="L9" s="2"/>
      <c r="M9" s="2"/>
      <c r="N9" s="2"/>
      <c r="O9" s="2"/>
      <c r="P9" s="2"/>
      <c r="Q9" s="2"/>
      <c r="R9" s="2"/>
      <c r="T9" s="2"/>
      <c r="U9" s="2"/>
      <c r="V9" s="2"/>
    </row>
    <row r="10" spans="1:22" ht="14.25" customHeight="1" x14ac:dyDescent="0.3">
      <c r="A10" s="8">
        <v>4</v>
      </c>
      <c r="B10" s="363" t="s">
        <v>1848</v>
      </c>
      <c r="C10" s="376" t="str">
        <f>IFERROR(((C7-C8)/C7), "0")</f>
        <v>0</v>
      </c>
      <c r="D10" s="2"/>
      <c r="E10" s="2"/>
      <c r="F10" s="2"/>
      <c r="G10" s="2"/>
      <c r="H10" s="2"/>
      <c r="I10" s="2"/>
      <c r="K10" s="2"/>
      <c r="L10" s="2"/>
      <c r="M10" s="2"/>
      <c r="N10" s="2"/>
      <c r="O10" s="2"/>
      <c r="P10" s="2"/>
      <c r="Q10" s="2"/>
      <c r="R10" s="2"/>
      <c r="T10" s="2"/>
      <c r="U10" s="2"/>
      <c r="V10" s="2"/>
    </row>
    <row r="11" spans="1:22" ht="14.25" customHeight="1" x14ac:dyDescent="0.3">
      <c r="B11" s="2"/>
      <c r="C11" s="2"/>
      <c r="D11" s="2"/>
      <c r="E11" s="2"/>
      <c r="F11" s="2"/>
      <c r="G11" s="2"/>
      <c r="H11" s="2"/>
      <c r="I11" s="2"/>
      <c r="K11" s="2"/>
      <c r="L11" s="2"/>
      <c r="M11" s="2"/>
      <c r="N11" s="2"/>
      <c r="O11" s="2"/>
      <c r="P11" s="2"/>
      <c r="Q11" s="2"/>
      <c r="R11" s="2"/>
      <c r="T11" s="2"/>
      <c r="U11" s="2"/>
      <c r="V11" s="2"/>
    </row>
    <row r="12" spans="1:22" ht="14.25" customHeight="1" x14ac:dyDescent="0.3">
      <c r="B12" s="433" t="s">
        <v>3150</v>
      </c>
      <c r="C12" s="433"/>
      <c r="D12" s="2"/>
      <c r="E12" s="2"/>
      <c r="F12" s="2"/>
      <c r="G12" s="2"/>
      <c r="H12" s="2"/>
      <c r="I12" s="2"/>
      <c r="K12" s="2"/>
      <c r="L12" s="2"/>
      <c r="M12" s="2"/>
      <c r="N12" s="2"/>
      <c r="O12" s="2"/>
      <c r="P12" s="2"/>
      <c r="Q12" s="2"/>
      <c r="R12" s="2"/>
      <c r="T12" s="2"/>
      <c r="U12" s="2"/>
      <c r="V12" s="2"/>
    </row>
    <row r="13" spans="1:22" s="32" customFormat="1" x14ac:dyDescent="0.3">
      <c r="A13" s="171">
        <v>5</v>
      </c>
      <c r="B13" s="362" t="s">
        <v>314</v>
      </c>
      <c r="C13" s="367"/>
      <c r="D13" s="10"/>
      <c r="E13" s="10"/>
      <c r="F13" s="10"/>
      <c r="G13" s="10"/>
      <c r="H13" s="12"/>
      <c r="I13" s="10"/>
      <c r="J13" s="31"/>
      <c r="K13" s="31"/>
      <c r="L13" s="31"/>
    </row>
    <row r="14" spans="1:22" s="32" customFormat="1" x14ac:dyDescent="0.3">
      <c r="A14" s="1">
        <v>6</v>
      </c>
      <c r="B14" s="363" t="s">
        <v>316</v>
      </c>
      <c r="C14" s="368"/>
      <c r="D14" s="10"/>
      <c r="E14" s="10"/>
      <c r="F14" s="10"/>
      <c r="G14" s="10"/>
      <c r="H14" s="12"/>
      <c r="I14" s="10"/>
      <c r="J14" s="31"/>
      <c r="K14" s="31"/>
      <c r="L14" s="31"/>
    </row>
    <row r="15" spans="1:22" x14ac:dyDescent="0.3">
      <c r="A15" s="8">
        <v>7</v>
      </c>
      <c r="B15" s="363" t="s">
        <v>3149</v>
      </c>
      <c r="C15" s="357">
        <f>ROUND(C13-C14,0)</f>
        <v>0</v>
      </c>
      <c r="D15" s="125"/>
      <c r="E15" s="125"/>
      <c r="F15" s="125"/>
      <c r="G15" s="125"/>
      <c r="H15" s="125"/>
      <c r="I15" s="185"/>
      <c r="J15" s="10"/>
      <c r="K15" s="10"/>
      <c r="L15" s="10"/>
      <c r="M15" s="2"/>
      <c r="N15" s="2"/>
      <c r="O15" s="2"/>
      <c r="P15" s="2"/>
      <c r="Q15" s="2"/>
      <c r="R15" s="2"/>
      <c r="T15" s="2"/>
      <c r="U15" s="2"/>
      <c r="V15" s="2"/>
    </row>
    <row r="16" spans="1:22" x14ac:dyDescent="0.3">
      <c r="B16" s="2"/>
      <c r="C16" s="2"/>
      <c r="D16" s="2"/>
      <c r="E16" s="2"/>
      <c r="F16" s="2"/>
      <c r="G16" s="2"/>
      <c r="H16" s="2"/>
      <c r="I16" s="2"/>
      <c r="K16" s="2"/>
      <c r="L16" s="2"/>
      <c r="M16" s="2"/>
      <c r="N16" s="2"/>
      <c r="O16" s="2"/>
      <c r="P16" s="2"/>
      <c r="Q16" s="2"/>
      <c r="R16" s="2"/>
      <c r="T16" s="2"/>
      <c r="U16" s="2"/>
      <c r="V16" s="2"/>
    </row>
    <row r="17" spans="1:22" s="32" customFormat="1" x14ac:dyDescent="0.3">
      <c r="A17" s="1"/>
      <c r="B17" s="433" t="s">
        <v>3154</v>
      </c>
      <c r="C17" s="433"/>
      <c r="D17" s="10"/>
      <c r="E17" s="10"/>
      <c r="F17" s="10"/>
      <c r="G17" s="10"/>
      <c r="H17" s="12"/>
      <c r="I17" s="10"/>
      <c r="J17" s="31"/>
      <c r="K17" s="31"/>
      <c r="L17" s="31"/>
    </row>
    <row r="18" spans="1:22" s="32" customFormat="1" x14ac:dyDescent="0.3">
      <c r="A18" s="171">
        <v>8</v>
      </c>
      <c r="B18" s="362" t="s">
        <v>3151</v>
      </c>
      <c r="C18" s="375">
        <f>C7-C13</f>
        <v>0</v>
      </c>
      <c r="D18" s="10"/>
      <c r="E18" s="10"/>
      <c r="F18" s="10"/>
      <c r="G18" s="10"/>
      <c r="H18" s="12"/>
      <c r="I18" s="10"/>
      <c r="J18" s="31"/>
      <c r="K18" s="31"/>
      <c r="L18" s="31"/>
    </row>
    <row r="19" spans="1:22" s="32" customFormat="1" x14ac:dyDescent="0.3">
      <c r="A19" s="171">
        <v>9</v>
      </c>
      <c r="B19" s="362" t="s">
        <v>3152</v>
      </c>
      <c r="C19" s="356">
        <f>C8-C14</f>
        <v>0</v>
      </c>
      <c r="D19" s="10"/>
      <c r="E19" s="10"/>
      <c r="F19" s="10"/>
      <c r="G19" s="10"/>
      <c r="H19" s="12"/>
      <c r="I19" s="10"/>
      <c r="J19" s="31"/>
      <c r="K19" s="31"/>
      <c r="L19" s="31"/>
    </row>
    <row r="20" spans="1:22" s="32" customFormat="1" x14ac:dyDescent="0.3">
      <c r="A20" s="1">
        <v>10</v>
      </c>
      <c r="B20" s="363" t="s">
        <v>3153</v>
      </c>
      <c r="C20" s="356">
        <f>ROUND(C9-C15,0)</f>
        <v>0</v>
      </c>
      <c r="D20" s="10"/>
      <c r="E20" s="10"/>
      <c r="F20" s="10"/>
      <c r="G20" s="10"/>
      <c r="H20" s="12"/>
      <c r="I20" s="10"/>
      <c r="J20" s="31"/>
      <c r="K20" s="31"/>
      <c r="L20" s="31"/>
    </row>
    <row r="21" spans="1:22" x14ac:dyDescent="0.3">
      <c r="A21" s="8"/>
      <c r="B21" s="352"/>
      <c r="C21" s="157"/>
      <c r="D21" s="125"/>
      <c r="E21" s="125"/>
      <c r="F21" s="125"/>
      <c r="G21" s="125"/>
      <c r="H21" s="125"/>
      <c r="I21" s="185"/>
      <c r="J21" s="8"/>
      <c r="K21" s="124"/>
      <c r="L21" s="125"/>
      <c r="M21" s="125"/>
      <c r="N21" s="2"/>
      <c r="O21" s="2"/>
      <c r="P21" s="2"/>
      <c r="Q21" s="2"/>
      <c r="R21" s="2"/>
      <c r="T21" s="2"/>
      <c r="U21" s="2"/>
      <c r="V21" s="2"/>
    </row>
    <row r="22" spans="1:22" x14ac:dyDescent="0.3">
      <c r="A22" s="8"/>
      <c r="B22" s="433" t="s">
        <v>3155</v>
      </c>
      <c r="C22" s="433"/>
      <c r="D22" s="433"/>
      <c r="E22" s="2"/>
      <c r="F22" s="2"/>
      <c r="G22" s="2"/>
      <c r="H22" s="2"/>
      <c r="I22" s="2"/>
      <c r="J22" s="8"/>
      <c r="K22" s="124"/>
      <c r="L22" s="125"/>
      <c r="M22" s="125"/>
      <c r="N22" s="2"/>
      <c r="O22" s="2"/>
      <c r="P22" s="2"/>
      <c r="Q22" s="2"/>
      <c r="R22" s="2"/>
      <c r="T22" s="2"/>
      <c r="U22" s="2"/>
      <c r="V22" s="2"/>
    </row>
    <row r="23" spans="1:22" x14ac:dyDescent="0.3">
      <c r="A23" s="8"/>
      <c r="B23" s="29"/>
      <c r="C23" s="353" t="s">
        <v>3161</v>
      </c>
      <c r="D23" s="353" t="s">
        <v>3162</v>
      </c>
      <c r="E23" s="2"/>
      <c r="F23" s="2"/>
      <c r="G23" s="2"/>
      <c r="H23" s="2"/>
      <c r="I23" s="2"/>
      <c r="J23" s="8"/>
      <c r="K23" s="124"/>
      <c r="L23" s="125"/>
      <c r="M23" s="125"/>
      <c r="N23" s="2"/>
      <c r="O23" s="2"/>
      <c r="P23" s="2"/>
      <c r="Q23" s="2"/>
      <c r="R23" s="2"/>
      <c r="T23" s="2"/>
      <c r="U23" s="2"/>
      <c r="V23" s="2"/>
    </row>
    <row r="24" spans="1:22" x14ac:dyDescent="0.3">
      <c r="A24" s="171">
        <v>11</v>
      </c>
      <c r="B24" s="363" t="s">
        <v>3156</v>
      </c>
      <c r="C24" s="371"/>
      <c r="D24" s="369"/>
      <c r="E24" s="2"/>
      <c r="F24" s="2"/>
      <c r="G24" s="2"/>
      <c r="H24" s="2"/>
      <c r="I24" s="2"/>
      <c r="J24" s="8"/>
      <c r="K24" s="124"/>
      <c r="L24" s="125"/>
      <c r="M24" s="125"/>
      <c r="N24" s="2"/>
      <c r="O24" s="2"/>
      <c r="P24" s="2"/>
      <c r="Q24" s="2"/>
      <c r="R24" s="2"/>
      <c r="T24" s="2"/>
      <c r="U24" s="2"/>
      <c r="V24" s="2"/>
    </row>
    <row r="25" spans="1:22" x14ac:dyDescent="0.3">
      <c r="A25" s="171">
        <v>12</v>
      </c>
      <c r="B25" s="363" t="s">
        <v>3157</v>
      </c>
      <c r="C25" s="372"/>
      <c r="D25" s="370"/>
      <c r="E25" s="2"/>
      <c r="F25" s="2"/>
      <c r="G25" s="2"/>
      <c r="H25" s="2"/>
      <c r="I25" s="2"/>
      <c r="J25" s="8"/>
      <c r="K25" s="124"/>
      <c r="L25" s="125"/>
      <c r="M25" s="125"/>
      <c r="N25" s="2"/>
      <c r="O25" s="2"/>
      <c r="P25" s="2"/>
      <c r="Q25" s="2"/>
      <c r="R25" s="2"/>
      <c r="T25" s="2"/>
      <c r="U25" s="2"/>
      <c r="V25" s="2"/>
    </row>
    <row r="26" spans="1:22" x14ac:dyDescent="0.3">
      <c r="A26" s="1">
        <v>13</v>
      </c>
      <c r="B26" s="363" t="s">
        <v>3158</v>
      </c>
      <c r="C26" s="381"/>
      <c r="D26" s="382"/>
      <c r="E26" s="2"/>
      <c r="F26" s="2"/>
      <c r="G26" s="2"/>
      <c r="H26" s="2"/>
      <c r="I26" s="2"/>
      <c r="J26" s="8"/>
      <c r="K26" s="124"/>
      <c r="L26" s="125"/>
      <c r="M26" s="125"/>
      <c r="N26" s="2"/>
      <c r="O26" s="2"/>
      <c r="P26" s="2"/>
      <c r="Q26" s="2"/>
      <c r="R26" s="2"/>
      <c r="T26" s="2"/>
      <c r="U26" s="2"/>
      <c r="V26" s="2"/>
    </row>
    <row r="27" spans="1:22" x14ac:dyDescent="0.3">
      <c r="A27" s="171">
        <v>14</v>
      </c>
      <c r="B27" s="363" t="s">
        <v>3159</v>
      </c>
      <c r="C27" s="381"/>
      <c r="D27" s="382"/>
      <c r="E27" s="2"/>
      <c r="F27" s="2"/>
      <c r="G27" s="2"/>
      <c r="H27" s="2"/>
      <c r="I27" s="2"/>
      <c r="J27" s="8"/>
      <c r="K27" s="124"/>
      <c r="L27" s="125"/>
      <c r="M27" s="125"/>
      <c r="N27" s="2"/>
      <c r="O27" s="2"/>
      <c r="P27" s="2"/>
      <c r="Q27" s="2"/>
      <c r="R27" s="2"/>
      <c r="T27" s="2"/>
      <c r="U27" s="2"/>
      <c r="V27" s="2"/>
    </row>
    <row r="28" spans="1:22" x14ac:dyDescent="0.3">
      <c r="A28" s="171">
        <v>15</v>
      </c>
      <c r="B28" s="363" t="s">
        <v>3160</v>
      </c>
      <c r="C28" s="381"/>
      <c r="D28" s="382"/>
      <c r="E28" s="2"/>
      <c r="F28" s="2"/>
      <c r="G28" s="2"/>
      <c r="H28" s="2"/>
      <c r="I28" s="2"/>
      <c r="J28" s="8"/>
      <c r="K28" s="124"/>
      <c r="L28" s="125"/>
      <c r="M28" s="125"/>
      <c r="N28" s="2"/>
      <c r="O28" s="2"/>
      <c r="P28" s="2"/>
      <c r="Q28" s="2"/>
      <c r="R28" s="2"/>
      <c r="T28" s="2"/>
      <c r="U28" s="2"/>
      <c r="V28" s="2"/>
    </row>
    <row r="29" spans="1:22" x14ac:dyDescent="0.3">
      <c r="A29" s="171"/>
      <c r="B29" s="170"/>
      <c r="C29" s="358" t="s">
        <v>3163</v>
      </c>
      <c r="D29" s="374">
        <f>SUM(D24:D28)</f>
        <v>0</v>
      </c>
      <c r="E29" s="2"/>
      <c r="F29" s="2"/>
      <c r="G29" s="2"/>
      <c r="H29" s="2"/>
      <c r="I29" s="2"/>
      <c r="J29" s="8"/>
      <c r="K29" s="124"/>
      <c r="L29" s="125"/>
      <c r="M29" s="125"/>
      <c r="N29" s="2"/>
      <c r="O29" s="2"/>
      <c r="P29" s="2"/>
      <c r="Q29" s="2"/>
      <c r="R29" s="2"/>
      <c r="T29" s="2"/>
      <c r="U29" s="2"/>
      <c r="V29" s="2"/>
    </row>
    <row r="30" spans="1:22" x14ac:dyDescent="0.3">
      <c r="B30" s="2"/>
      <c r="C30" s="2"/>
      <c r="D30" s="2"/>
      <c r="E30" s="2"/>
      <c r="F30" s="2"/>
      <c r="G30" s="2"/>
      <c r="H30" s="2"/>
      <c r="I30" s="2"/>
      <c r="K30" s="2"/>
      <c r="L30" s="2"/>
      <c r="M30" s="2"/>
      <c r="N30" s="2"/>
      <c r="O30" s="2"/>
      <c r="P30" s="2"/>
      <c r="Q30" s="2"/>
      <c r="R30" s="2"/>
      <c r="T30" s="2"/>
      <c r="U30" s="2"/>
      <c r="V30" s="2"/>
    </row>
    <row r="31" spans="1:22" ht="18" x14ac:dyDescent="0.3">
      <c r="A31" s="8"/>
      <c r="B31" s="434" t="s">
        <v>3164</v>
      </c>
      <c r="C31" s="435"/>
      <c r="D31" s="125"/>
      <c r="E31" s="125"/>
      <c r="F31" s="125"/>
      <c r="G31" s="125"/>
      <c r="H31" s="125"/>
      <c r="I31" s="185"/>
      <c r="J31" s="8"/>
      <c r="K31" s="124"/>
      <c r="L31" s="125"/>
      <c r="M31" s="125"/>
      <c r="N31" s="2"/>
      <c r="O31" s="2"/>
      <c r="P31" s="2"/>
      <c r="Q31" s="2"/>
      <c r="R31" s="2"/>
      <c r="T31" s="2"/>
      <c r="U31" s="2"/>
      <c r="V31" s="2"/>
    </row>
    <row r="32" spans="1:22" ht="28" x14ac:dyDescent="0.3">
      <c r="A32" s="55">
        <v>16</v>
      </c>
      <c r="B32" s="364" t="s">
        <v>3165</v>
      </c>
      <c r="C32" s="373">
        <f>ROUND(C20-D29,0)</f>
        <v>0</v>
      </c>
      <c r="D32" s="125"/>
      <c r="E32" s="125"/>
      <c r="F32" s="125"/>
      <c r="G32" s="125"/>
      <c r="H32" s="125"/>
      <c r="I32" s="185"/>
      <c r="J32" s="8"/>
      <c r="K32" s="124"/>
      <c r="L32" s="125"/>
      <c r="M32" s="125"/>
      <c r="N32" s="2"/>
      <c r="O32" s="2"/>
      <c r="P32" s="2"/>
      <c r="Q32" s="2"/>
      <c r="R32" s="2"/>
      <c r="T32" s="2"/>
      <c r="U32" s="2"/>
      <c r="V32" s="2"/>
    </row>
    <row r="33" spans="1:22" ht="26" x14ac:dyDescent="0.3">
      <c r="A33" s="171"/>
      <c r="B33" s="359" t="s">
        <v>3166</v>
      </c>
      <c r="C33" s="157"/>
      <c r="D33" s="125"/>
      <c r="E33" s="125"/>
      <c r="F33" s="125"/>
      <c r="G33" s="125"/>
      <c r="H33" s="125"/>
      <c r="I33" s="185"/>
      <c r="J33" s="8"/>
      <c r="K33" s="124"/>
      <c r="L33" s="125"/>
      <c r="M33" s="125"/>
      <c r="N33" s="2"/>
      <c r="O33" s="2"/>
      <c r="P33" s="2"/>
      <c r="Q33" s="2"/>
      <c r="R33" s="2"/>
      <c r="T33" s="2"/>
      <c r="U33" s="2"/>
      <c r="V33" s="2"/>
    </row>
    <row r="34" spans="1:22" ht="14.5" customHeight="1" x14ac:dyDescent="0.3">
      <c r="B34" s="351"/>
      <c r="C34" s="2"/>
      <c r="D34" s="125"/>
      <c r="E34" s="125"/>
      <c r="F34" s="125"/>
      <c r="G34" s="125"/>
      <c r="H34" s="125"/>
      <c r="I34" s="133"/>
      <c r="J34" s="8"/>
      <c r="K34" s="124"/>
      <c r="L34" s="125"/>
      <c r="M34" s="125"/>
      <c r="N34" s="2"/>
      <c r="O34" s="2"/>
      <c r="P34" s="2"/>
      <c r="Q34" s="2"/>
      <c r="R34" s="2"/>
      <c r="T34" s="2"/>
      <c r="U34" s="2"/>
      <c r="V34" s="2"/>
    </row>
    <row r="35" spans="1:22" x14ac:dyDescent="0.3">
      <c r="A35" s="2">
        <v>17</v>
      </c>
      <c r="B35" s="365" t="s">
        <v>3167</v>
      </c>
      <c r="C35" s="380" t="str">
        <f>IF(C32=0,"Yes","No - Please Fix")</f>
        <v>Yes</v>
      </c>
      <c r="D35" s="125"/>
      <c r="E35" s="125"/>
      <c r="F35" s="125"/>
      <c r="G35" s="125"/>
      <c r="H35" s="125"/>
      <c r="I35" s="133"/>
      <c r="J35" s="8"/>
      <c r="K35" s="124"/>
      <c r="L35" s="125"/>
      <c r="M35" s="125"/>
      <c r="N35" s="2"/>
      <c r="O35" s="2"/>
      <c r="P35" s="2"/>
      <c r="Q35" s="2"/>
      <c r="R35" s="2"/>
      <c r="T35" s="2"/>
      <c r="U35" s="2"/>
      <c r="V35" s="2"/>
    </row>
    <row r="36" spans="1:22" x14ac:dyDescent="0.3">
      <c r="B36" s="176"/>
      <c r="C36" s="125"/>
      <c r="D36" s="125"/>
      <c r="E36" s="125"/>
      <c r="F36" s="125"/>
      <c r="G36" s="125"/>
      <c r="H36" s="125"/>
      <c r="I36" s="185"/>
      <c r="J36" s="8"/>
      <c r="K36" s="124"/>
      <c r="L36" s="125"/>
      <c r="M36" s="125"/>
      <c r="N36" s="2"/>
      <c r="O36" s="2"/>
      <c r="P36" s="2"/>
      <c r="Q36" s="2"/>
      <c r="R36" s="2"/>
      <c r="T36" s="2"/>
      <c r="U36" s="2"/>
      <c r="V36" s="2"/>
    </row>
    <row r="37" spans="1:22" x14ac:dyDescent="0.3">
      <c r="B37" s="165"/>
      <c r="C37" s="125"/>
      <c r="D37" s="125"/>
      <c r="E37" s="125"/>
      <c r="F37" s="125"/>
      <c r="G37" s="125"/>
      <c r="H37" s="125"/>
      <c r="I37" s="185"/>
      <c r="K37" s="165"/>
      <c r="L37" s="125"/>
      <c r="M37" s="125"/>
      <c r="N37" s="125"/>
      <c r="O37" s="125"/>
      <c r="P37" s="125"/>
      <c r="Q37" s="125"/>
      <c r="R37" s="185"/>
      <c r="T37" s="165"/>
      <c r="U37" s="125"/>
      <c r="V37" s="125"/>
    </row>
    <row r="38" spans="1:22" x14ac:dyDescent="0.3">
      <c r="B38" s="165"/>
      <c r="C38" s="125"/>
      <c r="D38" s="125"/>
      <c r="E38" s="125"/>
      <c r="F38" s="125"/>
      <c r="G38" s="125"/>
      <c r="H38" s="125"/>
      <c r="I38" s="185"/>
      <c r="K38" s="165"/>
      <c r="L38" s="125"/>
      <c r="M38" s="125"/>
      <c r="N38" s="125"/>
      <c r="O38" s="125"/>
      <c r="P38" s="125"/>
      <c r="Q38" s="125"/>
      <c r="R38" s="185"/>
      <c r="T38" s="165"/>
      <c r="U38" s="125"/>
      <c r="V38" s="125"/>
    </row>
    <row r="39" spans="1:22" x14ac:dyDescent="0.3">
      <c r="B39" s="165"/>
      <c r="C39" s="125"/>
      <c r="D39" s="125"/>
      <c r="E39" s="125"/>
      <c r="F39" s="125"/>
      <c r="G39" s="125"/>
      <c r="H39" s="125"/>
      <c r="I39" s="185"/>
      <c r="K39" s="165"/>
      <c r="L39" s="125"/>
      <c r="M39" s="125"/>
      <c r="N39" s="125"/>
      <c r="O39" s="125"/>
      <c r="P39" s="125"/>
      <c r="Q39" s="125"/>
      <c r="R39" s="185"/>
      <c r="T39" s="165"/>
      <c r="U39" s="125"/>
      <c r="V39" s="125"/>
    </row>
    <row r="40" spans="1:22" x14ac:dyDescent="0.3">
      <c r="B40" s="165"/>
      <c r="C40" s="125"/>
      <c r="D40" s="125"/>
      <c r="E40" s="125"/>
      <c r="F40" s="125"/>
      <c r="G40" s="125"/>
      <c r="H40" s="125"/>
      <c r="I40" s="185"/>
      <c r="K40" s="165"/>
      <c r="L40" s="125"/>
      <c r="M40" s="125"/>
      <c r="N40" s="125"/>
      <c r="O40" s="125"/>
      <c r="P40" s="125"/>
      <c r="Q40" s="125"/>
      <c r="R40" s="185"/>
      <c r="T40" s="165"/>
      <c r="U40" s="125"/>
      <c r="V40" s="125"/>
    </row>
    <row r="41" spans="1:22" x14ac:dyDescent="0.3">
      <c r="B41" s="165"/>
      <c r="C41" s="125"/>
      <c r="D41" s="125"/>
      <c r="E41" s="125"/>
      <c r="F41" s="125"/>
      <c r="G41" s="125"/>
      <c r="H41" s="125"/>
      <c r="I41" s="185"/>
      <c r="K41" s="165"/>
      <c r="L41" s="125"/>
      <c r="M41" s="125"/>
      <c r="N41" s="125"/>
      <c r="O41" s="125"/>
      <c r="P41" s="125"/>
      <c r="Q41" s="125"/>
      <c r="R41" s="185"/>
      <c r="T41" s="165"/>
      <c r="U41" s="125"/>
      <c r="V41" s="125"/>
    </row>
    <row r="42" spans="1:22" x14ac:dyDescent="0.3">
      <c r="B42" s="165"/>
      <c r="C42" s="125"/>
      <c r="D42" s="125"/>
      <c r="E42" s="125"/>
      <c r="F42" s="125"/>
      <c r="G42" s="125"/>
      <c r="H42" s="125"/>
      <c r="I42" s="185"/>
      <c r="K42" s="165"/>
      <c r="L42" s="125"/>
      <c r="M42" s="125"/>
      <c r="N42" s="125"/>
      <c r="O42" s="125"/>
      <c r="P42" s="125"/>
      <c r="Q42" s="125"/>
      <c r="R42" s="185"/>
      <c r="T42" s="165"/>
      <c r="U42" s="125"/>
      <c r="V42" s="125"/>
    </row>
    <row r="43" spans="1:22" x14ac:dyDescent="0.3">
      <c r="B43" s="165"/>
      <c r="C43" s="125"/>
      <c r="D43" s="125"/>
      <c r="E43" s="125"/>
      <c r="F43" s="125"/>
      <c r="G43" s="125"/>
      <c r="H43" s="125"/>
      <c r="I43" s="185"/>
      <c r="K43" s="165"/>
      <c r="L43" s="125"/>
      <c r="M43" s="125"/>
      <c r="N43" s="125"/>
      <c r="O43" s="125"/>
      <c r="P43" s="125"/>
      <c r="Q43" s="125"/>
      <c r="R43" s="185"/>
      <c r="T43" s="165"/>
      <c r="U43" s="125"/>
      <c r="V43" s="125"/>
    </row>
    <row r="44" spans="1:22" x14ac:dyDescent="0.3">
      <c r="B44" s="165"/>
      <c r="C44" s="443"/>
      <c r="D44" s="443"/>
      <c r="E44" s="443"/>
      <c r="F44" s="125"/>
      <c r="G44" s="125"/>
      <c r="H44" s="125"/>
      <c r="I44" s="185"/>
      <c r="K44" s="165"/>
      <c r="L44" s="443"/>
      <c r="M44" s="443"/>
      <c r="N44" s="443"/>
      <c r="O44" s="125"/>
      <c r="P44" s="125"/>
      <c r="Q44" s="125"/>
      <c r="R44" s="185"/>
      <c r="T44" s="165"/>
      <c r="U44" s="443"/>
      <c r="V44" s="406"/>
    </row>
    <row r="45" spans="1:22" x14ac:dyDescent="0.3">
      <c r="B45" s="165"/>
      <c r="C45" s="125"/>
      <c r="D45" s="125"/>
      <c r="E45" s="125"/>
      <c r="F45" s="125"/>
      <c r="G45" s="125"/>
      <c r="H45" s="125"/>
      <c r="I45" s="185"/>
      <c r="K45" s="165"/>
      <c r="L45" s="125"/>
      <c r="M45" s="125"/>
      <c r="N45" s="125"/>
      <c r="O45" s="125"/>
      <c r="P45" s="125"/>
      <c r="Q45" s="125"/>
      <c r="R45" s="185"/>
      <c r="T45" s="165"/>
      <c r="U45" s="125"/>
      <c r="V45" s="125"/>
    </row>
    <row r="46" spans="1:22" x14ac:dyDescent="0.3">
      <c r="B46" s="124"/>
      <c r="C46" s="125"/>
      <c r="D46" s="125"/>
      <c r="E46" s="125"/>
      <c r="F46" s="125"/>
      <c r="G46" s="125"/>
      <c r="H46" s="125"/>
      <c r="I46" s="185"/>
      <c r="K46" s="124"/>
      <c r="L46" s="125"/>
      <c r="M46" s="125"/>
      <c r="N46" s="125"/>
      <c r="O46" s="125"/>
      <c r="P46" s="125"/>
      <c r="Q46" s="125"/>
      <c r="R46" s="185"/>
      <c r="T46" s="124"/>
      <c r="U46" s="125"/>
      <c r="V46" s="125"/>
    </row>
    <row r="47" spans="1:22" x14ac:dyDescent="0.3">
      <c r="B47" s="124"/>
      <c r="C47" s="125"/>
      <c r="D47" s="125"/>
      <c r="E47" s="125"/>
      <c r="F47" s="125"/>
      <c r="G47" s="125"/>
      <c r="H47" s="125"/>
      <c r="I47" s="185"/>
      <c r="K47" s="124"/>
      <c r="L47" s="125"/>
      <c r="M47" s="125"/>
      <c r="N47" s="125"/>
      <c r="O47" s="125"/>
      <c r="P47" s="125"/>
      <c r="Q47" s="125"/>
      <c r="R47" s="185"/>
      <c r="T47" s="124"/>
      <c r="U47" s="125"/>
      <c r="V47" s="125"/>
    </row>
    <row r="48" spans="1:22" x14ac:dyDescent="0.3">
      <c r="B48" s="124"/>
      <c r="C48" s="125"/>
      <c r="D48" s="125"/>
      <c r="E48" s="125"/>
      <c r="F48" s="125"/>
      <c r="G48" s="125"/>
      <c r="H48" s="125"/>
      <c r="I48" s="185"/>
      <c r="K48" s="124"/>
      <c r="L48" s="125"/>
      <c r="M48" s="125"/>
      <c r="N48" s="125"/>
      <c r="O48" s="125"/>
      <c r="P48" s="125"/>
      <c r="Q48" s="125"/>
      <c r="R48" s="185"/>
      <c r="T48" s="124"/>
      <c r="U48" s="125"/>
      <c r="V48" s="125"/>
    </row>
    <row r="49" spans="2:22" x14ac:dyDescent="0.3">
      <c r="B49" s="124"/>
      <c r="C49" s="125"/>
      <c r="D49" s="125"/>
      <c r="E49" s="125"/>
      <c r="F49" s="125"/>
      <c r="G49" s="125"/>
      <c r="H49" s="125"/>
      <c r="I49" s="185"/>
      <c r="K49" s="124"/>
      <c r="L49" s="125"/>
      <c r="M49" s="125"/>
      <c r="N49" s="125"/>
      <c r="O49" s="125"/>
      <c r="P49" s="125"/>
      <c r="Q49" s="125"/>
      <c r="R49" s="185"/>
      <c r="T49" s="124"/>
      <c r="U49" s="125"/>
      <c r="V49" s="125"/>
    </row>
    <row r="50" spans="2:22" x14ac:dyDescent="0.3">
      <c r="B50" s="124"/>
      <c r="C50" s="125"/>
      <c r="D50" s="125"/>
      <c r="E50" s="125"/>
      <c r="F50" s="125"/>
      <c r="G50" s="125"/>
      <c r="H50" s="125"/>
      <c r="I50" s="185"/>
      <c r="K50" s="124"/>
      <c r="L50" s="125"/>
      <c r="M50" s="125"/>
      <c r="N50" s="125"/>
      <c r="O50" s="125"/>
      <c r="P50" s="125"/>
      <c r="Q50" s="125"/>
      <c r="R50" s="185"/>
      <c r="T50" s="124"/>
      <c r="U50" s="125"/>
      <c r="V50" s="125"/>
    </row>
    <row r="51" spans="2:22" x14ac:dyDescent="0.3">
      <c r="B51" s="124"/>
      <c r="C51" s="125"/>
      <c r="D51" s="125"/>
      <c r="E51" s="125"/>
      <c r="F51" s="125"/>
      <c r="G51" s="125"/>
      <c r="H51" s="125"/>
      <c r="I51" s="185"/>
      <c r="K51" s="124"/>
      <c r="L51" s="125"/>
      <c r="M51" s="125"/>
      <c r="N51" s="125"/>
      <c r="O51" s="125"/>
      <c r="P51" s="125"/>
      <c r="Q51" s="125"/>
      <c r="R51" s="185"/>
      <c r="T51" s="124"/>
      <c r="U51" s="125"/>
      <c r="V51" s="125"/>
    </row>
    <row r="52" spans="2:22" x14ac:dyDescent="0.3">
      <c r="B52" s="124"/>
      <c r="C52" s="440"/>
      <c r="D52" s="440"/>
      <c r="E52" s="440"/>
      <c r="G52" s="169"/>
      <c r="H52" s="169"/>
      <c r="K52" s="124"/>
      <c r="L52" s="440"/>
      <c r="M52" s="440"/>
      <c r="N52" s="440"/>
      <c r="P52" s="169"/>
      <c r="Q52" s="169"/>
      <c r="T52" s="124"/>
      <c r="U52" s="440"/>
      <c r="V52" s="406"/>
    </row>
    <row r="53" spans="2:22" x14ac:dyDescent="0.3">
      <c r="B53" s="124"/>
      <c r="C53" s="125"/>
      <c r="D53" s="125"/>
      <c r="E53" s="125"/>
      <c r="F53" s="125"/>
      <c r="G53" s="125"/>
      <c r="H53" s="125"/>
      <c r="I53" s="133"/>
      <c r="K53" s="124"/>
      <c r="L53" s="125"/>
      <c r="M53" s="125"/>
      <c r="N53" s="125"/>
      <c r="O53" s="125"/>
      <c r="P53" s="125"/>
      <c r="Q53" s="125"/>
      <c r="R53" s="133"/>
      <c r="T53" s="124"/>
      <c r="U53" s="125"/>
      <c r="V53" s="125"/>
    </row>
    <row r="54" spans="2:22" x14ac:dyDescent="0.3">
      <c r="B54" s="124"/>
      <c r="C54" s="125"/>
      <c r="D54" s="125"/>
      <c r="E54" s="125"/>
      <c r="F54" s="125"/>
      <c r="G54" s="125"/>
      <c r="H54" s="125"/>
      <c r="I54" s="133"/>
      <c r="K54" s="124"/>
      <c r="L54" s="125"/>
      <c r="M54" s="125"/>
      <c r="N54" s="125"/>
      <c r="O54" s="125"/>
      <c r="P54" s="125"/>
      <c r="Q54" s="125"/>
      <c r="R54" s="133"/>
      <c r="T54" s="124"/>
      <c r="U54" s="125"/>
      <c r="V54" s="125"/>
    </row>
    <row r="55" spans="2:22" x14ac:dyDescent="0.3">
      <c r="B55" s="124"/>
      <c r="C55" s="125"/>
      <c r="D55" s="125"/>
      <c r="E55" s="125"/>
      <c r="F55" s="125"/>
      <c r="G55" s="125"/>
      <c r="H55" s="125"/>
      <c r="I55" s="133"/>
      <c r="K55" s="124"/>
      <c r="L55" s="125"/>
      <c r="M55" s="125"/>
      <c r="N55" s="125"/>
      <c r="O55" s="125"/>
      <c r="P55" s="125"/>
      <c r="Q55" s="125"/>
      <c r="R55" s="133"/>
      <c r="T55" s="124"/>
      <c r="U55" s="125"/>
      <c r="V55" s="125"/>
    </row>
    <row r="56" spans="2:22" x14ac:dyDescent="0.3">
      <c r="B56" s="124"/>
      <c r="C56" s="125"/>
      <c r="D56" s="125"/>
      <c r="E56" s="125"/>
      <c r="F56" s="125"/>
      <c r="G56" s="125"/>
      <c r="H56" s="125"/>
      <c r="I56" s="133"/>
      <c r="K56" s="124"/>
      <c r="L56" s="125"/>
      <c r="M56" s="125"/>
      <c r="N56" s="125"/>
      <c r="O56" s="125"/>
      <c r="P56" s="125"/>
      <c r="Q56" s="125"/>
      <c r="R56" s="133"/>
      <c r="T56" s="124"/>
      <c r="U56" s="125"/>
      <c r="V56" s="125"/>
    </row>
    <row r="57" spans="2:22" x14ac:dyDescent="0.3">
      <c r="B57" s="124"/>
      <c r="C57" s="125"/>
      <c r="D57" s="125"/>
      <c r="E57" s="125"/>
      <c r="F57" s="125"/>
      <c r="G57" s="125"/>
      <c r="H57" s="125"/>
      <c r="I57" s="133"/>
      <c r="K57" s="124"/>
      <c r="L57" s="125"/>
      <c r="M57" s="125"/>
      <c r="N57" s="125"/>
      <c r="O57" s="125"/>
      <c r="P57" s="125"/>
      <c r="Q57" s="125"/>
      <c r="R57" s="133"/>
      <c r="T57" s="124"/>
      <c r="U57" s="125"/>
      <c r="V57" s="125"/>
    </row>
    <row r="58" spans="2:22" x14ac:dyDescent="0.3">
      <c r="B58" s="124"/>
      <c r="C58" s="125"/>
      <c r="D58" s="125"/>
      <c r="E58" s="125"/>
      <c r="F58" s="125"/>
      <c r="G58" s="125"/>
      <c r="H58" s="125"/>
      <c r="I58" s="133"/>
      <c r="K58" s="124"/>
      <c r="L58" s="125"/>
      <c r="M58" s="125"/>
      <c r="N58" s="125"/>
      <c r="O58" s="125"/>
      <c r="P58" s="125"/>
      <c r="Q58" s="125"/>
      <c r="R58" s="133"/>
      <c r="T58" s="124"/>
      <c r="U58" s="125"/>
      <c r="V58" s="125"/>
    </row>
    <row r="59" spans="2:22" x14ac:dyDescent="0.3">
      <c r="B59" s="124"/>
      <c r="C59" s="125"/>
      <c r="D59" s="125"/>
      <c r="E59" s="125"/>
      <c r="F59" s="125"/>
      <c r="G59" s="125"/>
      <c r="H59" s="125"/>
      <c r="I59" s="133"/>
      <c r="K59" s="124"/>
      <c r="L59" s="125"/>
      <c r="M59" s="125"/>
      <c r="N59" s="125"/>
      <c r="O59" s="125"/>
      <c r="P59" s="125"/>
      <c r="Q59" s="125"/>
      <c r="R59" s="133"/>
      <c r="T59" s="124"/>
      <c r="U59" s="125"/>
      <c r="V59" s="125"/>
    </row>
    <row r="60" spans="2:22" x14ac:dyDescent="0.3">
      <c r="B60" s="124"/>
      <c r="C60" s="125"/>
      <c r="D60" s="125"/>
      <c r="E60" s="125"/>
      <c r="F60" s="125"/>
      <c r="G60" s="125"/>
      <c r="H60" s="125"/>
      <c r="I60" s="133"/>
      <c r="K60" s="124"/>
      <c r="L60" s="125"/>
      <c r="M60" s="125"/>
      <c r="N60" s="125"/>
      <c r="O60" s="125"/>
      <c r="P60" s="125"/>
      <c r="Q60" s="125"/>
      <c r="R60" s="133"/>
      <c r="T60" s="124"/>
      <c r="U60" s="125"/>
      <c r="V60" s="125"/>
    </row>
  </sheetData>
  <sheetProtection algorithmName="SHA-512" hashValue="yQu4oOfprECkDjRUEZCToJyKWs3hnJBWC+LMY9ts0POVj0KuI5DVI5BF4/bPV08nLto+TkqL3IMnNjK2fMaSSg==" saltValue="s3svozfJABwo94fVniPY8w==" spinCount="100000" sheet="1" objects="1" scenarios="1"/>
  <mergeCells count="19">
    <mergeCell ref="C52:E52"/>
    <mergeCell ref="L52:N52"/>
    <mergeCell ref="U52:V52"/>
    <mergeCell ref="C44:E44"/>
    <mergeCell ref="L44:N44"/>
    <mergeCell ref="U44:V44"/>
    <mergeCell ref="B22:D22"/>
    <mergeCell ref="B31:C31"/>
    <mergeCell ref="B4:I4"/>
    <mergeCell ref="M4:T4"/>
    <mergeCell ref="B1:I1"/>
    <mergeCell ref="M1:T1"/>
    <mergeCell ref="B2:I2"/>
    <mergeCell ref="M2:T2"/>
    <mergeCell ref="B3:I3"/>
    <mergeCell ref="M3:S3"/>
    <mergeCell ref="B6:C6"/>
    <mergeCell ref="B12:C12"/>
    <mergeCell ref="B17:C17"/>
  </mergeCells>
  <conditionalFormatting sqref="C35">
    <cfRule type="containsText" dxfId="18" priority="2" operator="containsText" text="No - Please Fix">
      <formula>NOT(ISERROR(SEARCH("No - Please Fix",C35)))</formula>
    </cfRule>
  </conditionalFormatting>
  <conditionalFormatting sqref="C35">
    <cfRule type="containsText" dxfId="17" priority="1" operator="containsText" text="Yes">
      <formula>NOT(ISERROR(SEARCH("Yes",C35)))</formula>
    </cfRule>
  </conditionalFormatting>
  <dataValidations count="2">
    <dataValidation errorStyle="warning" allowBlank="1" showInputMessage="1" showErrorMessage="1" errorTitle="Error" error="Entry must be a positive number" sqref="C24:D28" xr:uid="{C1DEE89A-33DD-491C-AD03-04F4D75FA2ED}"/>
    <dataValidation operator="greaterThanOrEqual" allowBlank="1" showInputMessage="1" showErrorMessage="1" errorTitle="Error" error="Please only enter whole, positive numbers." sqref="C13:C14" xr:uid="{E3EEAF09-2828-4E4A-A09A-CBA782A7B03C}"/>
  </dataValidations>
  <pageMargins left="0.7" right="0.7" top="0.75" bottom="0.75" header="0.3" footer="0.3"/>
  <pageSetup scale="48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8">
    <tabColor theme="5" tint="0.59999389629810485"/>
    <pageSetUpPr fitToPage="1"/>
  </sheetPr>
  <dimension ref="A1:K57"/>
  <sheetViews>
    <sheetView showGridLines="0" topLeftCell="B1" zoomScaleNormal="100" workbookViewId="0">
      <selection activeCell="B4" sqref="B4:F4"/>
    </sheetView>
  </sheetViews>
  <sheetFormatPr defaultColWidth="29.54296875" defaultRowHeight="14.5" x14ac:dyDescent="0.35"/>
  <cols>
    <col min="1" max="1" width="5.7265625" customWidth="1"/>
    <col min="2" max="2" width="24.7265625" customWidth="1"/>
    <col min="3" max="3" width="42.7265625" customWidth="1"/>
    <col min="4" max="4" width="42.54296875" customWidth="1"/>
    <col min="5" max="5" width="66.1796875" customWidth="1"/>
    <col min="6" max="6" width="49.7265625" customWidth="1"/>
    <col min="7" max="7" width="5.7265625" customWidth="1"/>
    <col min="8" max="8" width="40.1796875" customWidth="1"/>
  </cols>
  <sheetData>
    <row r="1" spans="1:11" s="2" customFormat="1" ht="80.150000000000006" customHeight="1" x14ac:dyDescent="1">
      <c r="B1" s="394" t="s">
        <v>3204</v>
      </c>
      <c r="C1" s="446"/>
      <c r="D1" s="446"/>
      <c r="E1" s="446"/>
      <c r="F1" s="446"/>
      <c r="G1" s="56"/>
      <c r="H1" s="56"/>
      <c r="I1" s="56"/>
      <c r="J1" s="56"/>
      <c r="K1" s="56"/>
    </row>
    <row r="2" spans="1:11" s="2" customFormat="1" ht="20.149999999999999" customHeight="1" x14ac:dyDescent="0.35">
      <c r="B2" s="396" t="s">
        <v>3205</v>
      </c>
      <c r="C2" s="407"/>
      <c r="D2" s="407"/>
      <c r="E2" s="407"/>
      <c r="F2" s="407"/>
      <c r="G2" s="57"/>
      <c r="H2" s="57"/>
      <c r="I2" s="57"/>
      <c r="J2" s="57"/>
      <c r="K2" s="57"/>
    </row>
    <row r="3" spans="1:11" s="2" customFormat="1" ht="14.15" customHeight="1" x14ac:dyDescent="0.35">
      <c r="C3" s="406"/>
      <c r="D3" s="407"/>
      <c r="E3" s="407"/>
      <c r="F3" s="63" t="s">
        <v>318</v>
      </c>
    </row>
    <row r="4" spans="1:11" s="26" customFormat="1" ht="15" customHeight="1" x14ac:dyDescent="0.35">
      <c r="A4" s="2"/>
      <c r="B4" s="398">
        <f>'Tab 1 - Agency Information'!C9</f>
        <v>0</v>
      </c>
      <c r="C4" s="416"/>
      <c r="D4" s="416"/>
      <c r="E4" s="416"/>
      <c r="F4" s="416"/>
      <c r="G4" s="58"/>
      <c r="H4" s="58"/>
      <c r="I4" s="2"/>
    </row>
    <row r="5" spans="1:11" ht="14.25" customHeight="1" x14ac:dyDescent="0.35">
      <c r="C5" s="447"/>
      <c r="D5" s="407"/>
      <c r="E5" s="407"/>
      <c r="F5" s="407"/>
    </row>
    <row r="6" spans="1:11" ht="14.25" customHeight="1" x14ac:dyDescent="0.35">
      <c r="C6" s="407"/>
      <c r="D6" s="407"/>
      <c r="E6" s="407"/>
      <c r="F6" s="407"/>
    </row>
    <row r="7" spans="1:11" ht="15.5" x14ac:dyDescent="0.35">
      <c r="B7" s="450" t="s">
        <v>319</v>
      </c>
      <c r="C7" s="407"/>
      <c r="D7" s="407"/>
      <c r="E7" s="407"/>
      <c r="F7" s="407"/>
      <c r="H7" s="5"/>
      <c r="I7" s="5"/>
    </row>
    <row r="8" spans="1:11" ht="15" customHeight="1" x14ac:dyDescent="0.35">
      <c r="C8" s="451"/>
      <c r="D8" s="397"/>
      <c r="E8" s="397"/>
      <c r="F8" s="397"/>
      <c r="H8" s="6"/>
      <c r="I8" s="6"/>
    </row>
    <row r="9" spans="1:11" x14ac:dyDescent="0.35">
      <c r="B9" s="452" t="s">
        <v>320</v>
      </c>
      <c r="C9" s="422"/>
      <c r="D9" s="422"/>
      <c r="E9" s="422"/>
      <c r="F9" s="422"/>
      <c r="H9" s="7"/>
      <c r="I9" s="7"/>
    </row>
    <row r="10" spans="1:11" x14ac:dyDescent="0.35">
      <c r="B10" s="452" t="s">
        <v>321</v>
      </c>
      <c r="C10" s="422"/>
      <c r="D10" s="422"/>
      <c r="E10" s="422"/>
      <c r="F10" s="422"/>
      <c r="H10" s="7"/>
    </row>
    <row r="11" spans="1:11" ht="15" customHeight="1" x14ac:dyDescent="0.35">
      <c r="B11" s="453" t="s">
        <v>322</v>
      </c>
      <c r="C11" s="422"/>
      <c r="D11" s="422"/>
      <c r="E11" s="422"/>
      <c r="F11" s="422"/>
      <c r="H11" s="7"/>
      <c r="I11" s="7"/>
    </row>
    <row r="12" spans="1:11" ht="15" hidden="1" customHeight="1" thickBot="1" x14ac:dyDescent="0.4">
      <c r="C12" s="454"/>
      <c r="D12" s="455"/>
      <c r="E12" s="455"/>
      <c r="F12" s="455"/>
      <c r="H12" s="7"/>
      <c r="I12" s="7"/>
    </row>
    <row r="13" spans="1:11" ht="15.75" hidden="1" customHeight="1" thickBot="1" x14ac:dyDescent="0.4">
      <c r="C13" s="23"/>
      <c r="D13" s="72" t="s">
        <v>323</v>
      </c>
      <c r="E13" s="343">
        <f>'Tab 2 - Revenue'!C52</f>
        <v>0</v>
      </c>
      <c r="F13" s="22"/>
      <c r="H13" s="7"/>
      <c r="I13" s="7"/>
    </row>
    <row r="14" spans="1:11" ht="15.75" hidden="1" customHeight="1" thickBot="1" x14ac:dyDescent="0.4">
      <c r="C14" s="23"/>
      <c r="D14" s="72" t="s">
        <v>324</v>
      </c>
      <c r="E14" s="343">
        <f>'8. Expense'!C66</f>
        <v>0</v>
      </c>
      <c r="F14" s="22"/>
      <c r="H14" s="7"/>
      <c r="I14" s="7"/>
    </row>
    <row r="15" spans="1:11" ht="15.75" hidden="1" customHeight="1" thickBot="1" x14ac:dyDescent="0.4">
      <c r="C15" s="23"/>
      <c r="D15" s="72" t="s">
        <v>325</v>
      </c>
      <c r="E15" s="344">
        <f>E13-E14</f>
        <v>0</v>
      </c>
      <c r="F15" s="22"/>
      <c r="H15" s="7"/>
      <c r="I15" s="7"/>
    </row>
    <row r="16" spans="1:11" ht="15.75" hidden="1" customHeight="1" thickBot="1" x14ac:dyDescent="0.4">
      <c r="C16" s="23"/>
      <c r="D16" s="309" t="s">
        <v>326</v>
      </c>
      <c r="E16" s="345" t="str">
        <f>IFERROR(ROUND(((E13-E14)/E13),2), "0")</f>
        <v>0</v>
      </c>
      <c r="F16" s="22"/>
      <c r="H16" s="7"/>
      <c r="I16" s="7"/>
    </row>
    <row r="17" spans="2:9" ht="15" customHeight="1" thickBot="1" x14ac:dyDescent="0.4">
      <c r="C17" s="456"/>
      <c r="D17" s="457"/>
      <c r="E17" s="457"/>
      <c r="F17" s="457"/>
      <c r="H17" s="7"/>
      <c r="I17" s="7"/>
    </row>
    <row r="18" spans="2:9" ht="36" customHeight="1" thickBot="1" x14ac:dyDescent="0.4">
      <c r="C18" s="7"/>
      <c r="D18" s="59" t="s">
        <v>327</v>
      </c>
      <c r="E18" s="60"/>
      <c r="F18" s="7"/>
      <c r="H18" s="7"/>
      <c r="I18" s="7"/>
    </row>
    <row r="19" spans="2:9" ht="36" customHeight="1" thickBot="1" x14ac:dyDescent="0.4">
      <c r="C19" s="7"/>
      <c r="D19" s="59" t="s">
        <v>328</v>
      </c>
      <c r="E19" s="61"/>
      <c r="F19" s="7"/>
      <c r="H19" s="7"/>
      <c r="I19" s="7"/>
    </row>
    <row r="20" spans="2:9" ht="36" customHeight="1" thickBot="1" x14ac:dyDescent="0.4">
      <c r="C20" s="7"/>
      <c r="D20" s="59" t="s">
        <v>329</v>
      </c>
      <c r="E20" s="60"/>
      <c r="F20" s="7"/>
      <c r="H20" s="7"/>
      <c r="I20" s="7"/>
    </row>
    <row r="22" spans="2:9" s="39" customFormat="1" ht="15.5" x14ac:dyDescent="0.35">
      <c r="B22" s="458" t="s">
        <v>330</v>
      </c>
      <c r="C22" s="459"/>
      <c r="D22" s="459"/>
      <c r="E22" s="459"/>
      <c r="F22" s="459"/>
    </row>
    <row r="23" spans="2:9" x14ac:dyDescent="0.35">
      <c r="B23" s="71" t="s">
        <v>331</v>
      </c>
      <c r="C23" s="448" t="s">
        <v>332</v>
      </c>
      <c r="D23" s="449"/>
      <c r="E23" s="346" t="str">
        <f>IF(ProviderName="","ERROR", "No Action Required")</f>
        <v>ERROR</v>
      </c>
    </row>
    <row r="24" spans="2:9" x14ac:dyDescent="0.35">
      <c r="B24" s="71" t="s">
        <v>331</v>
      </c>
      <c r="C24" s="448" t="s">
        <v>333</v>
      </c>
      <c r="D24" s="449"/>
      <c r="E24" s="346" t="str">
        <f>IF(MassHealthProviderID="","ERROR", "No Action Required")</f>
        <v>ERROR</v>
      </c>
    </row>
    <row r="25" spans="2:9" x14ac:dyDescent="0.35">
      <c r="B25" s="71"/>
      <c r="C25" s="217" t="s">
        <v>334</v>
      </c>
      <c r="D25" s="287"/>
      <c r="E25" s="346" t="str">
        <f>IF('Tab 1 - Agency Information'!C12="","ERROR", "No Action Required")</f>
        <v>ERROR</v>
      </c>
    </row>
    <row r="26" spans="2:9" x14ac:dyDescent="0.35">
      <c r="B26" s="71" t="s">
        <v>335</v>
      </c>
      <c r="C26" s="448" t="s">
        <v>336</v>
      </c>
      <c r="D26" s="449"/>
      <c r="E26" s="346" t="str">
        <f>IF('Tab 1 - Agency Information'!C18="","ERROR", "No Action Required")</f>
        <v>ERROR</v>
      </c>
    </row>
    <row r="27" spans="2:9" x14ac:dyDescent="0.35">
      <c r="B27" s="71" t="s">
        <v>335</v>
      </c>
      <c r="C27" s="448" t="s">
        <v>337</v>
      </c>
      <c r="D27" s="449"/>
      <c r="E27" s="346" t="str">
        <f>IF('Tab 1 - Agency Information'!C19="","ERROR", "No Action Required")</f>
        <v>ERROR</v>
      </c>
    </row>
    <row r="28" spans="2:9" hidden="1" x14ac:dyDescent="0.35">
      <c r="B28" s="71"/>
      <c r="C28" s="217" t="s">
        <v>338</v>
      </c>
      <c r="D28" s="287"/>
      <c r="E28" s="346" t="str">
        <f>IF('Tab 1 - Agency Information'!C27="","ERROR","No Action Required")</f>
        <v>No Action Required</v>
      </c>
    </row>
    <row r="29" spans="2:9" x14ac:dyDescent="0.35">
      <c r="B29" s="71"/>
      <c r="C29" s="460" t="s">
        <v>339</v>
      </c>
      <c r="D29" s="461"/>
      <c r="E29" s="346" t="str">
        <f>IF(OR('Tab 1 - Agency Information'!C30="",'Tab 1 - Agency Information'!C32="",'Tab 1 - Agency Information'!C34=""),"ERROR","No Action Required")</f>
        <v>ERROR</v>
      </c>
    </row>
    <row r="30" spans="2:9" hidden="1" x14ac:dyDescent="0.35">
      <c r="B30" s="71" t="s">
        <v>335</v>
      </c>
      <c r="C30" s="448" t="s">
        <v>340</v>
      </c>
      <c r="D30" s="449"/>
      <c r="E30" s="346" t="str">
        <f>IF('Tab 1 - Agency Information'!C27='Tab 1 - Agency Information'!B75,"No Action Required",IF('2. General Information'!ProviderName&lt;&gt;"Hospital Based","No Action Required",IF(AND('2. General Information'!ProviderName="Hospital Based",OR('2. General Information'!C11="N/A",'2. General Information'!C11="")),"ERROR","No Action Required")))</f>
        <v>No Action Required</v>
      </c>
    </row>
    <row r="31" spans="2:9" hidden="1" x14ac:dyDescent="0.35">
      <c r="B31" s="71"/>
      <c r="C31" s="444" t="s">
        <v>341</v>
      </c>
      <c r="D31" s="445"/>
      <c r="E31" s="346" t="str">
        <f>IF('Tab 1 - Agency Information'!C27='Tab 1 - Agency Information'!B75,"No Action Required",IF(OR('2. General Information'!C15="",'2. General Information'!C16="",'2. General Information'!C18="",'2. General Information'!C19="",'2. General Information'!C20="",'2. General Information'!C22="",'2. General Information'!C23="",'2. General Information'!C24="",'2. General Information'!C25=""),"ERROR","No Action Required"))</f>
        <v>No Action Required</v>
      </c>
    </row>
    <row r="32" spans="2:9" hidden="1" x14ac:dyDescent="0.35">
      <c r="B32" s="71" t="s">
        <v>342</v>
      </c>
      <c r="C32" s="448" t="s">
        <v>343</v>
      </c>
      <c r="D32" s="449"/>
      <c r="E32" s="346" t="str">
        <f>IF('Tab 1 - Agency Information'!C27='Tab 1 - Agency Information'!B75,"No Action Required",IFERROR(IF(VLOOKUP('Tab 1 - Agency Information'!C18,Table2[],2,FALSE)="No Action Required",(IF(VLOOKUP('Tab 1 - Agency Information'!C18,Table2[],3,FALSE)="No Action Required",VLOOKUP('Tab 1 - Agency Information'!C18,Table2[],4,FALSE),VLOOKUP('Tab 1 - Agency Information'!C18,Table2[],3,FALSE))),VLOOKUP('Tab 1 - Agency Information'!C18,Table2[],2,FALSE)),"Error - Select provider type on Tab 1"))</f>
        <v>No Action Required</v>
      </c>
    </row>
    <row r="33" spans="2:6" hidden="1" x14ac:dyDescent="0.35">
      <c r="B33" s="71" t="s">
        <v>342</v>
      </c>
      <c r="C33" s="448" t="s">
        <v>344</v>
      </c>
      <c r="D33" s="449"/>
      <c r="E33" s="346" t="str">
        <f>IF('Tab 1 - Agency Information'!C27='Tab 1 - Agency Information'!B75,"No Action Required",IFERROR(IF(VLOOKUP('Tab 1 - Agency Information'!C18,Table2[],5,FALSE)="No Action Required",VLOOKUP('Tab 1 - Agency Information'!C18,Table2[],6,FALSE),VLOOKUP('Tab 1 - Agency Information'!C18,Table2[],5,FALSE)),"Error - Select provider type on Tab 1"))</f>
        <v>No Action Required</v>
      </c>
      <c r="F33" s="211"/>
    </row>
    <row r="34" spans="2:6" hidden="1" x14ac:dyDescent="0.35">
      <c r="B34" s="71" t="s">
        <v>342</v>
      </c>
      <c r="C34" s="448" t="s">
        <v>345</v>
      </c>
      <c r="D34" s="449"/>
      <c r="E34" s="346" t="str">
        <f>IF('Tab 1 - Agency Information'!C27='Tab 1 - Agency Information'!B75,"No Action Required",IFERROR(VLOOKUP('Tab 1 - Agency Information'!C18,Table2[],7,FALSE), "Error - Select provider type on Tab 1"))</f>
        <v>No Action Required</v>
      </c>
    </row>
    <row r="35" spans="2:6" hidden="1" x14ac:dyDescent="0.35">
      <c r="B35" s="71" t="s">
        <v>346</v>
      </c>
      <c r="C35" s="462" t="s">
        <v>347</v>
      </c>
      <c r="D35" s="463"/>
      <c r="E35" s="346" t="str">
        <f>IF('Tab 1 - Agency Information'!C27='Tab 1 - Agency Information'!B75,"No Action Required",IFERROR(VLOOKUP('Tab 1 - Agency Information'!C18,Table2[],8,FALSE), "Error - Select provider type on Tab 1"))</f>
        <v>No Action Required</v>
      </c>
    </row>
    <row r="36" spans="2:6" ht="30" hidden="1" customHeight="1" x14ac:dyDescent="0.35">
      <c r="B36" s="71"/>
      <c r="C36" s="448" t="s">
        <v>348</v>
      </c>
      <c r="D36" s="449"/>
      <c r="E36" s="346" t="str">
        <f>IF('Tab 1 - Agency Information'!C27='Tab 1 - Agency Information'!B75,"No Action Required",IF('6. Occupancy Expenses'!K20=0, "No Action Required", IF(AND('6. Occupancy Expenses'!K20&gt;0,'6. Occupancy Expenses'!C37&gt;0),"No Action Required", "ERROR")))</f>
        <v>No Action Required</v>
      </c>
    </row>
    <row r="37" spans="2:6" x14ac:dyDescent="0.35">
      <c r="B37" s="71" t="s">
        <v>349</v>
      </c>
      <c r="C37" s="462" t="s">
        <v>3206</v>
      </c>
      <c r="D37" s="463"/>
      <c r="E37" s="346" t="str">
        <f>IFERROR(VLOOKUP('Tab 1 - Agency Information'!C18,Table2[],9,FALSE), "Error - Select provider type on Tab 1")</f>
        <v>Error - Select provider type on Tab 1</v>
      </c>
    </row>
    <row r="38" spans="2:6" hidden="1" x14ac:dyDescent="0.35">
      <c r="B38" s="71" t="s">
        <v>349</v>
      </c>
      <c r="C38" s="448" t="s">
        <v>350</v>
      </c>
      <c r="D38" s="449"/>
      <c r="E38" s="346" t="str">
        <f>IF('Tab 1 - Agency Information'!C27='Tab 1 - Agency Information'!B75,"No Action Required",IFERROR(VLOOKUP('Tab 1 - Agency Information'!C18,Table2[],10,FALSE), "Error - Select provider type on Tab 1"))</f>
        <v>No Action Required</v>
      </c>
    </row>
    <row r="39" spans="2:6" x14ac:dyDescent="0.35">
      <c r="B39" s="71"/>
      <c r="C39" s="217" t="s">
        <v>3208</v>
      </c>
      <c r="D39" s="287"/>
      <c r="E39" s="347" t="str">
        <f>IF('8. Expense'!D54="","ERROR","No Action Required")</f>
        <v>ERROR</v>
      </c>
    </row>
    <row r="40" spans="2:6" ht="30" hidden="1" customHeight="1" x14ac:dyDescent="0.35">
      <c r="B40" s="71"/>
      <c r="C40" s="460" t="s">
        <v>351</v>
      </c>
      <c r="D40" s="461"/>
      <c r="E40" s="346" t="str">
        <f>IF(OR('Tab 1 - Agency Information'!C27='Tab 1 - Agency Information'!B75,'9. Reconciliation'!C35="Yes"),"No Action Required","ERROR")</f>
        <v>No Action Required</v>
      </c>
    </row>
    <row r="41" spans="2:6" x14ac:dyDescent="0.35">
      <c r="B41" s="71" t="s">
        <v>352</v>
      </c>
      <c r="C41" s="464" t="s">
        <v>353</v>
      </c>
      <c r="D41" s="465"/>
      <c r="E41" s="346" t="str">
        <f>IF(OR(E18=0,E19=0,E20=0), "ERROR", "No Action Required")</f>
        <v>ERROR</v>
      </c>
    </row>
    <row r="55" spans="5:5" x14ac:dyDescent="0.35">
      <c r="E55" s="2"/>
    </row>
    <row r="56" spans="5:5" x14ac:dyDescent="0.35">
      <c r="E56" s="2"/>
    </row>
    <row r="57" spans="5:5" x14ac:dyDescent="0.35">
      <c r="E57" s="2"/>
    </row>
  </sheetData>
  <sheetProtection algorithmName="SHA-512" hashValue="5+SnFQHsUs6grSGBDR1ZTGc4g25ohLOTyTm7CYbeQN4vmSvjymwbIpevicfuPza2aSNAi8TBqDoX6jhdHPNeWQ==" saltValue="K8Cpnv2YpYWhsqo5uI+/rg==" spinCount="100000" sheet="1" objects="1" scenarios="1"/>
  <mergeCells count="30">
    <mergeCell ref="C35:D35"/>
    <mergeCell ref="C37:D37"/>
    <mergeCell ref="C38:D38"/>
    <mergeCell ref="C41:D41"/>
    <mergeCell ref="C32:D32"/>
    <mergeCell ref="C33:D33"/>
    <mergeCell ref="C34:D34"/>
    <mergeCell ref="C36:D36"/>
    <mergeCell ref="C40:D40"/>
    <mergeCell ref="C23:D23"/>
    <mergeCell ref="C24:D24"/>
    <mergeCell ref="C26:D26"/>
    <mergeCell ref="C30:D30"/>
    <mergeCell ref="C29:D29"/>
    <mergeCell ref="C31:D31"/>
    <mergeCell ref="C6:F6"/>
    <mergeCell ref="B1:F1"/>
    <mergeCell ref="B2:F2"/>
    <mergeCell ref="C3:E3"/>
    <mergeCell ref="B4:F4"/>
    <mergeCell ref="C5:F5"/>
    <mergeCell ref="C27:D27"/>
    <mergeCell ref="B7:F7"/>
    <mergeCell ref="C8:F8"/>
    <mergeCell ref="B9:F9"/>
    <mergeCell ref="B10:F10"/>
    <mergeCell ref="B11:F11"/>
    <mergeCell ref="C12:F12"/>
    <mergeCell ref="C17:F17"/>
    <mergeCell ref="B22:F22"/>
  </mergeCells>
  <conditionalFormatting sqref="F35:F36 F41:F44 F32 E23:E41">
    <cfRule type="containsText" dxfId="16" priority="4" operator="containsText" text="No Action Required">
      <formula>NOT(ISERROR(SEARCH("No Action Required",E23)))</formula>
    </cfRule>
    <cfRule type="containsText" dxfId="15" priority="5" operator="containsText" text="ERROR">
      <formula>NOT(ISERROR(SEARCH("ERROR",E23)))</formula>
    </cfRule>
  </conditionalFormatting>
  <conditionalFormatting sqref="F35:F36 F41 F32">
    <cfRule type="containsText" dxfId="14" priority="3" operator="containsText" text="No Action Required">
      <formula>NOT(ISERROR(SEARCH("No Action Required",F32)))</formula>
    </cfRule>
  </conditionalFormatting>
  <dataValidations count="1">
    <dataValidation type="date" allowBlank="1" showInputMessage="1" showErrorMessage="1" sqref="E19" xr:uid="{00000000-0002-0000-0900-000000000000}">
      <formula1>MinimumDateInputValue</formula1>
      <formula2>MaximumDateInputValue</formula2>
    </dataValidation>
  </dataValidations>
  <pageMargins left="0.25" right="0.25" top="0.75" bottom="0.5" header="0.3" footer="0.3"/>
  <pageSetup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SaveAHFPRTemplate_Click">
                <anchor moveWithCells="1" sizeWithCells="1">
                  <from>
                    <xdr:col>5</xdr:col>
                    <xdr:colOff>1047750</xdr:colOff>
                    <xdr:row>40</xdr:row>
                    <xdr:rowOff>31750</xdr:rowOff>
                  </from>
                  <to>
                    <xdr:col>6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DB9BC-1F40-4BBA-BAE1-E8B606638F0B}">
  <sheetPr codeName="Sheet4">
    <tabColor theme="4" tint="0.59999389629810485"/>
    <pageSetUpPr fitToPage="1"/>
  </sheetPr>
  <dimension ref="A1:ALR416"/>
  <sheetViews>
    <sheetView zoomScale="90" zoomScaleNormal="90" workbookViewId="0">
      <selection activeCell="C14" sqref="C14"/>
    </sheetView>
  </sheetViews>
  <sheetFormatPr defaultColWidth="9.1796875" defaultRowHeight="12.5" x14ac:dyDescent="0.25"/>
  <cols>
    <col min="1" max="1" width="9.1796875" style="255"/>
    <col min="2" max="2" width="123.453125" style="255" customWidth="1"/>
    <col min="3" max="3" width="51.1796875" style="255" bestFit="1" customWidth="1"/>
    <col min="4" max="4" width="34.54296875" style="256" customWidth="1"/>
    <col min="5" max="5" width="44.453125" style="255" bestFit="1" customWidth="1"/>
    <col min="6" max="16384" width="9.1796875" style="255"/>
  </cols>
  <sheetData>
    <row r="1" spans="1:1006" s="257" customFormat="1" ht="27.75" customHeight="1" x14ac:dyDescent="0.35">
      <c r="B1" s="258" t="s">
        <v>354</v>
      </c>
      <c r="D1" s="304"/>
      <c r="ALQ1" s="349"/>
      <c r="ALR1" s="349"/>
    </row>
    <row r="2" spans="1:1006" s="257" customFormat="1" ht="18" x14ac:dyDescent="0.35">
      <c r="B2" s="303"/>
      <c r="D2" s="304"/>
      <c r="ALQ2" s="349"/>
      <c r="ALR2" s="349"/>
    </row>
    <row r="3" spans="1:1006" ht="13" x14ac:dyDescent="0.3">
      <c r="A3" s="305" t="s">
        <v>355</v>
      </c>
      <c r="B3" s="305" t="s">
        <v>356</v>
      </c>
      <c r="ALQ3" s="350"/>
      <c r="ALR3" s="350"/>
    </row>
    <row r="4" spans="1:1006" ht="13" x14ac:dyDescent="0.3">
      <c r="B4" s="317"/>
      <c r="C4" s="388"/>
      <c r="D4" s="388"/>
      <c r="ALQ4" s="350"/>
      <c r="ALR4" s="350"/>
    </row>
    <row r="5" spans="1:1006" x14ac:dyDescent="0.25">
      <c r="A5" s="314"/>
      <c r="B5" s="315" t="s">
        <v>357</v>
      </c>
      <c r="C5" s="388"/>
      <c r="D5" s="388"/>
    </row>
    <row r="6" spans="1:1006" ht="13" x14ac:dyDescent="0.25">
      <c r="A6" s="315">
        <v>6383</v>
      </c>
      <c r="B6" s="315" t="s">
        <v>358</v>
      </c>
      <c r="C6" s="388"/>
      <c r="D6" s="388"/>
    </row>
    <row r="7" spans="1:1006" x14ac:dyDescent="0.25">
      <c r="A7" s="315">
        <v>6385</v>
      </c>
      <c r="B7" s="315" t="s">
        <v>359</v>
      </c>
    </row>
    <row r="8" spans="1:1006" ht="13.5" customHeight="1" x14ac:dyDescent="0.25">
      <c r="A8" s="315">
        <v>4475</v>
      </c>
      <c r="B8" s="315" t="s">
        <v>2964</v>
      </c>
      <c r="C8" s="389"/>
      <c r="D8" s="389"/>
    </row>
    <row r="9" spans="1:1006" x14ac:dyDescent="0.25">
      <c r="A9" s="315">
        <v>14322</v>
      </c>
      <c r="B9" s="315" t="s">
        <v>360</v>
      </c>
    </row>
    <row r="10" spans="1:1006" x14ac:dyDescent="0.25">
      <c r="A10" s="315">
        <v>3177</v>
      </c>
      <c r="B10" s="315" t="s">
        <v>361</v>
      </c>
    </row>
    <row r="11" spans="1:1006" x14ac:dyDescent="0.25">
      <c r="A11" s="315">
        <v>4476</v>
      </c>
      <c r="B11" s="315" t="s">
        <v>2965</v>
      </c>
    </row>
    <row r="12" spans="1:1006" x14ac:dyDescent="0.25">
      <c r="A12" s="315">
        <v>4739</v>
      </c>
      <c r="B12" s="315" t="s">
        <v>362</v>
      </c>
    </row>
    <row r="13" spans="1:1006" x14ac:dyDescent="0.25">
      <c r="A13" s="315">
        <v>4740</v>
      </c>
      <c r="B13" s="315" t="s">
        <v>363</v>
      </c>
    </row>
    <row r="14" spans="1:1006" x14ac:dyDescent="0.25">
      <c r="A14" s="315">
        <v>4477</v>
      </c>
      <c r="B14" s="315" t="s">
        <v>364</v>
      </c>
    </row>
    <row r="15" spans="1:1006" x14ac:dyDescent="0.25">
      <c r="A15" s="315">
        <v>20444</v>
      </c>
      <c r="B15" s="315" t="s">
        <v>2966</v>
      </c>
    </row>
    <row r="16" spans="1:1006" x14ac:dyDescent="0.25">
      <c r="A16" s="366">
        <v>22148</v>
      </c>
      <c r="B16" s="366" t="s">
        <v>3199</v>
      </c>
    </row>
    <row r="17" spans="1:2" x14ac:dyDescent="0.25">
      <c r="A17" s="315">
        <v>4701</v>
      </c>
      <c r="B17" s="315" t="s">
        <v>365</v>
      </c>
    </row>
    <row r="18" spans="1:2" x14ac:dyDescent="0.25">
      <c r="A18" s="315">
        <v>20436</v>
      </c>
      <c r="B18" s="315" t="s">
        <v>366</v>
      </c>
    </row>
    <row r="19" spans="1:2" x14ac:dyDescent="0.25">
      <c r="A19" s="315">
        <v>20442</v>
      </c>
      <c r="B19" s="315" t="s">
        <v>368</v>
      </c>
    </row>
    <row r="20" spans="1:2" x14ac:dyDescent="0.25">
      <c r="A20" s="315">
        <v>12597</v>
      </c>
      <c r="B20" s="315" t="s">
        <v>367</v>
      </c>
    </row>
    <row r="21" spans="1:2" x14ac:dyDescent="0.25">
      <c r="A21" s="315">
        <v>4703</v>
      </c>
      <c r="B21" s="315" t="s">
        <v>369</v>
      </c>
    </row>
    <row r="22" spans="1:2" x14ac:dyDescent="0.25">
      <c r="A22" s="316">
        <v>4478</v>
      </c>
      <c r="B22" s="315" t="s">
        <v>2967</v>
      </c>
    </row>
    <row r="23" spans="1:2" x14ac:dyDescent="0.25">
      <c r="A23" s="316">
        <v>4479</v>
      </c>
      <c r="B23" s="315" t="s">
        <v>2968</v>
      </c>
    </row>
    <row r="24" spans="1:2" x14ac:dyDescent="0.25">
      <c r="A24" s="315">
        <v>4480</v>
      </c>
      <c r="B24" s="315" t="s">
        <v>2969</v>
      </c>
    </row>
    <row r="25" spans="1:2" x14ac:dyDescent="0.25">
      <c r="A25" s="315">
        <v>10329</v>
      </c>
      <c r="B25" s="315" t="s">
        <v>370</v>
      </c>
    </row>
    <row r="26" spans="1:2" x14ac:dyDescent="0.25">
      <c r="A26" s="315">
        <v>4481</v>
      </c>
      <c r="B26" s="315" t="s">
        <v>371</v>
      </c>
    </row>
    <row r="27" spans="1:2" x14ac:dyDescent="0.25">
      <c r="A27" s="315">
        <v>3212</v>
      </c>
      <c r="B27" s="315" t="s">
        <v>372</v>
      </c>
    </row>
    <row r="28" spans="1:2" x14ac:dyDescent="0.25">
      <c r="A28" s="316">
        <v>4482</v>
      </c>
      <c r="B28" s="315" t="s">
        <v>2970</v>
      </c>
    </row>
    <row r="29" spans="1:2" x14ac:dyDescent="0.25">
      <c r="A29" s="315">
        <v>4483</v>
      </c>
      <c r="B29" s="315" t="s">
        <v>373</v>
      </c>
    </row>
    <row r="30" spans="1:2" x14ac:dyDescent="0.25">
      <c r="A30" s="316">
        <v>4484</v>
      </c>
      <c r="B30" s="315" t="s">
        <v>374</v>
      </c>
    </row>
    <row r="31" spans="1:2" x14ac:dyDescent="0.25">
      <c r="A31" s="316">
        <v>4485</v>
      </c>
      <c r="B31" s="315" t="s">
        <v>2971</v>
      </c>
    </row>
    <row r="32" spans="1:2" x14ac:dyDescent="0.25">
      <c r="A32" s="316">
        <v>4486</v>
      </c>
      <c r="B32" s="315" t="s">
        <v>2972</v>
      </c>
    </row>
    <row r="33" spans="1:2" x14ac:dyDescent="0.25">
      <c r="A33" s="316">
        <v>4704</v>
      </c>
      <c r="B33" s="315" t="s">
        <v>375</v>
      </c>
    </row>
    <row r="34" spans="1:2" x14ac:dyDescent="0.25">
      <c r="A34" s="316">
        <v>4487</v>
      </c>
      <c r="B34" s="315" t="s">
        <v>2973</v>
      </c>
    </row>
    <row r="35" spans="1:2" x14ac:dyDescent="0.25">
      <c r="A35" s="315">
        <v>4488</v>
      </c>
      <c r="B35" s="315" t="s">
        <v>2974</v>
      </c>
    </row>
    <row r="36" spans="1:2" x14ac:dyDescent="0.25">
      <c r="A36" s="316">
        <v>4489</v>
      </c>
      <c r="B36" s="315" t="s">
        <v>2975</v>
      </c>
    </row>
    <row r="37" spans="1:2" x14ac:dyDescent="0.25">
      <c r="A37" s="315">
        <v>4490</v>
      </c>
      <c r="B37" s="315" t="s">
        <v>376</v>
      </c>
    </row>
    <row r="38" spans="1:2" x14ac:dyDescent="0.25">
      <c r="A38" s="315">
        <v>8008</v>
      </c>
      <c r="B38" s="315" t="s">
        <v>377</v>
      </c>
    </row>
    <row r="39" spans="1:2" x14ac:dyDescent="0.25">
      <c r="A39" s="315">
        <v>6388</v>
      </c>
      <c r="B39" s="315" t="s">
        <v>378</v>
      </c>
    </row>
    <row r="40" spans="1:2" x14ac:dyDescent="0.25">
      <c r="A40" s="315">
        <v>4491</v>
      </c>
      <c r="B40" s="315" t="s">
        <v>379</v>
      </c>
    </row>
    <row r="41" spans="1:2" x14ac:dyDescent="0.25">
      <c r="A41" s="316">
        <v>4492</v>
      </c>
      <c r="B41" s="315" t="s">
        <v>380</v>
      </c>
    </row>
    <row r="42" spans="1:2" x14ac:dyDescent="0.25">
      <c r="A42" s="315">
        <v>4741</v>
      </c>
      <c r="B42" s="315" t="s">
        <v>381</v>
      </c>
    </row>
    <row r="43" spans="1:2" x14ac:dyDescent="0.25">
      <c r="A43" s="316">
        <v>6389</v>
      </c>
      <c r="B43" s="315" t="s">
        <v>382</v>
      </c>
    </row>
    <row r="44" spans="1:2" x14ac:dyDescent="0.25">
      <c r="A44" s="315">
        <v>4493</v>
      </c>
      <c r="B44" s="315" t="s">
        <v>2976</v>
      </c>
    </row>
    <row r="45" spans="1:2" x14ac:dyDescent="0.25">
      <c r="A45" s="316">
        <v>4494</v>
      </c>
      <c r="B45" s="315" t="s">
        <v>2977</v>
      </c>
    </row>
    <row r="46" spans="1:2" x14ac:dyDescent="0.25">
      <c r="A46" s="316">
        <v>4495</v>
      </c>
      <c r="B46" s="315" t="s">
        <v>2978</v>
      </c>
    </row>
    <row r="47" spans="1:2" x14ac:dyDescent="0.25">
      <c r="A47" s="316">
        <v>4496</v>
      </c>
      <c r="B47" s="315" t="s">
        <v>2979</v>
      </c>
    </row>
    <row r="48" spans="1:2" x14ac:dyDescent="0.25">
      <c r="A48" s="316">
        <v>4497</v>
      </c>
      <c r="B48" s="315" t="s">
        <v>2980</v>
      </c>
    </row>
    <row r="49" spans="1:2" x14ac:dyDescent="0.25">
      <c r="A49" s="316">
        <v>4498</v>
      </c>
      <c r="B49" s="315" t="s">
        <v>2981</v>
      </c>
    </row>
    <row r="50" spans="1:2" x14ac:dyDescent="0.25">
      <c r="A50" s="316">
        <v>4499</v>
      </c>
      <c r="B50" s="315" t="s">
        <v>383</v>
      </c>
    </row>
    <row r="51" spans="1:2" x14ac:dyDescent="0.25">
      <c r="A51" s="315">
        <v>13207</v>
      </c>
      <c r="B51" s="315" t="s">
        <v>384</v>
      </c>
    </row>
    <row r="52" spans="1:2" x14ac:dyDescent="0.25">
      <c r="A52" s="315">
        <v>10750</v>
      </c>
      <c r="B52" s="315" t="s">
        <v>385</v>
      </c>
    </row>
    <row r="53" spans="1:2" x14ac:dyDescent="0.25">
      <c r="A53" s="316">
        <v>12570</v>
      </c>
      <c r="B53" s="315" t="s">
        <v>386</v>
      </c>
    </row>
    <row r="54" spans="1:2" x14ac:dyDescent="0.25">
      <c r="A54" s="316">
        <v>4500</v>
      </c>
      <c r="B54" s="315" t="s">
        <v>387</v>
      </c>
    </row>
    <row r="55" spans="1:2" x14ac:dyDescent="0.25">
      <c r="A55" s="316">
        <v>6390</v>
      </c>
      <c r="B55" s="315" t="s">
        <v>389</v>
      </c>
    </row>
    <row r="56" spans="1:2" x14ac:dyDescent="0.25">
      <c r="A56" s="316">
        <v>4501</v>
      </c>
      <c r="B56" s="315" t="s">
        <v>388</v>
      </c>
    </row>
    <row r="57" spans="1:2" x14ac:dyDescent="0.25">
      <c r="A57" s="316">
        <v>4502</v>
      </c>
      <c r="B57" s="315" t="s">
        <v>2982</v>
      </c>
    </row>
    <row r="58" spans="1:2" x14ac:dyDescent="0.25">
      <c r="A58" s="315">
        <v>12975</v>
      </c>
      <c r="B58" s="315" t="s">
        <v>390</v>
      </c>
    </row>
    <row r="59" spans="1:2" x14ac:dyDescent="0.25">
      <c r="A59" s="316">
        <v>4503</v>
      </c>
      <c r="B59" s="315" t="s">
        <v>391</v>
      </c>
    </row>
    <row r="60" spans="1:2" x14ac:dyDescent="0.25">
      <c r="A60" s="316">
        <v>4504</v>
      </c>
      <c r="B60" s="315" t="s">
        <v>392</v>
      </c>
    </row>
    <row r="61" spans="1:2" x14ac:dyDescent="0.25">
      <c r="A61" s="315">
        <v>4742</v>
      </c>
      <c r="B61" s="315" t="s">
        <v>393</v>
      </c>
    </row>
    <row r="62" spans="1:2" x14ac:dyDescent="0.25">
      <c r="A62" s="315">
        <v>4505</v>
      </c>
      <c r="B62" s="315" t="s">
        <v>2983</v>
      </c>
    </row>
    <row r="63" spans="1:2" x14ac:dyDescent="0.25">
      <c r="A63" s="316">
        <v>4506</v>
      </c>
      <c r="B63" s="315" t="s">
        <v>2984</v>
      </c>
    </row>
    <row r="64" spans="1:2" x14ac:dyDescent="0.25">
      <c r="A64" s="315">
        <v>4507</v>
      </c>
      <c r="B64" s="315" t="s">
        <v>2985</v>
      </c>
    </row>
    <row r="65" spans="1:2" x14ac:dyDescent="0.25">
      <c r="A65" s="316">
        <v>6392</v>
      </c>
      <c r="B65" s="315" t="s">
        <v>2986</v>
      </c>
    </row>
    <row r="66" spans="1:2" x14ac:dyDescent="0.25">
      <c r="A66" s="315">
        <v>10667</v>
      </c>
      <c r="B66" s="315" t="s">
        <v>394</v>
      </c>
    </row>
    <row r="67" spans="1:2" x14ac:dyDescent="0.25">
      <c r="A67" s="316">
        <v>12620</v>
      </c>
      <c r="B67" s="315" t="s">
        <v>395</v>
      </c>
    </row>
    <row r="68" spans="1:2" x14ac:dyDescent="0.25">
      <c r="A68" s="316">
        <v>4508</v>
      </c>
      <c r="B68" s="315" t="s">
        <v>2987</v>
      </c>
    </row>
    <row r="69" spans="1:2" x14ac:dyDescent="0.25">
      <c r="A69" s="316">
        <v>4509</v>
      </c>
      <c r="B69" s="315" t="s">
        <v>2988</v>
      </c>
    </row>
    <row r="70" spans="1:2" x14ac:dyDescent="0.25">
      <c r="A70" s="316">
        <v>10188</v>
      </c>
      <c r="B70" s="315" t="s">
        <v>396</v>
      </c>
    </row>
    <row r="71" spans="1:2" x14ac:dyDescent="0.25">
      <c r="A71" s="316">
        <v>4743</v>
      </c>
      <c r="B71" s="315" t="s">
        <v>397</v>
      </c>
    </row>
    <row r="72" spans="1:2" x14ac:dyDescent="0.25">
      <c r="A72" s="315">
        <v>4510</v>
      </c>
      <c r="B72" s="315" t="s">
        <v>398</v>
      </c>
    </row>
    <row r="73" spans="1:2" x14ac:dyDescent="0.25">
      <c r="A73" s="316">
        <v>6393</v>
      </c>
      <c r="B73" s="315" t="s">
        <v>399</v>
      </c>
    </row>
    <row r="74" spans="1:2" x14ac:dyDescent="0.25">
      <c r="A74" s="316">
        <v>4511</v>
      </c>
      <c r="B74" s="315" t="s">
        <v>2989</v>
      </c>
    </row>
    <row r="75" spans="1:2" x14ac:dyDescent="0.25">
      <c r="A75" s="315">
        <v>6394</v>
      </c>
      <c r="B75" s="315" t="s">
        <v>400</v>
      </c>
    </row>
    <row r="76" spans="1:2" x14ac:dyDescent="0.25">
      <c r="A76" s="315">
        <v>6395</v>
      </c>
      <c r="B76" s="315" t="s">
        <v>401</v>
      </c>
    </row>
    <row r="77" spans="1:2" x14ac:dyDescent="0.25">
      <c r="A77" s="315">
        <v>4512</v>
      </c>
      <c r="B77" s="315" t="s">
        <v>2990</v>
      </c>
    </row>
    <row r="78" spans="1:2" x14ac:dyDescent="0.25">
      <c r="A78" s="315">
        <v>4513</v>
      </c>
      <c r="B78" s="315" t="s">
        <v>2991</v>
      </c>
    </row>
    <row r="79" spans="1:2" x14ac:dyDescent="0.25">
      <c r="A79" s="315">
        <v>4705</v>
      </c>
      <c r="B79" s="315" t="s">
        <v>402</v>
      </c>
    </row>
    <row r="80" spans="1:2" x14ac:dyDescent="0.25">
      <c r="A80" s="316">
        <v>6396</v>
      </c>
      <c r="B80" s="315" t="s">
        <v>403</v>
      </c>
    </row>
    <row r="81" spans="1:2" x14ac:dyDescent="0.25">
      <c r="A81" s="316">
        <v>4514</v>
      </c>
      <c r="B81" s="315" t="s">
        <v>2992</v>
      </c>
    </row>
    <row r="82" spans="1:2" x14ac:dyDescent="0.25">
      <c r="A82" s="316">
        <v>4515</v>
      </c>
      <c r="B82" s="315" t="s">
        <v>404</v>
      </c>
    </row>
    <row r="83" spans="1:2" x14ac:dyDescent="0.25">
      <c r="A83" s="315">
        <v>4708</v>
      </c>
      <c r="B83" s="315" t="s">
        <v>405</v>
      </c>
    </row>
    <row r="84" spans="1:2" x14ac:dyDescent="0.25">
      <c r="A84" s="315">
        <v>4516</v>
      </c>
      <c r="B84" s="315" t="s">
        <v>406</v>
      </c>
    </row>
    <row r="85" spans="1:2" x14ac:dyDescent="0.25">
      <c r="A85" s="315">
        <v>6398</v>
      </c>
      <c r="B85" s="315" t="s">
        <v>407</v>
      </c>
    </row>
    <row r="86" spans="1:2" x14ac:dyDescent="0.25">
      <c r="A86" s="316">
        <v>6399</v>
      </c>
      <c r="B86" s="315" t="s">
        <v>408</v>
      </c>
    </row>
    <row r="87" spans="1:2" x14ac:dyDescent="0.25">
      <c r="A87" s="316">
        <v>6384</v>
      </c>
      <c r="B87" s="315" t="s">
        <v>409</v>
      </c>
    </row>
    <row r="88" spans="1:2" x14ac:dyDescent="0.25">
      <c r="A88" s="316">
        <v>4517</v>
      </c>
      <c r="B88" s="315" t="s">
        <v>2993</v>
      </c>
    </row>
    <row r="89" spans="1:2" x14ac:dyDescent="0.25">
      <c r="A89" s="316">
        <v>4518</v>
      </c>
      <c r="B89" s="315" t="s">
        <v>2994</v>
      </c>
    </row>
    <row r="90" spans="1:2" x14ac:dyDescent="0.25">
      <c r="A90" s="316">
        <v>6400</v>
      </c>
      <c r="B90" s="315" t="s">
        <v>410</v>
      </c>
    </row>
    <row r="91" spans="1:2" x14ac:dyDescent="0.25">
      <c r="A91" s="315">
        <v>4519</v>
      </c>
      <c r="B91" s="315" t="s">
        <v>2995</v>
      </c>
    </row>
    <row r="92" spans="1:2" x14ac:dyDescent="0.25">
      <c r="A92" s="316">
        <v>4520</v>
      </c>
      <c r="B92" s="315" t="s">
        <v>2996</v>
      </c>
    </row>
    <row r="93" spans="1:2" x14ac:dyDescent="0.25">
      <c r="A93" s="315">
        <v>10669</v>
      </c>
      <c r="B93" s="315" t="s">
        <v>411</v>
      </c>
    </row>
    <row r="94" spans="1:2" x14ac:dyDescent="0.25">
      <c r="A94" s="315">
        <v>6403</v>
      </c>
      <c r="B94" s="315" t="s">
        <v>412</v>
      </c>
    </row>
    <row r="95" spans="1:2" x14ac:dyDescent="0.25">
      <c r="A95" s="315">
        <v>6404</v>
      </c>
      <c r="B95" s="315" t="s">
        <v>413</v>
      </c>
    </row>
    <row r="96" spans="1:2" x14ac:dyDescent="0.25">
      <c r="A96" s="316">
        <v>4521</v>
      </c>
      <c r="B96" s="315" t="s">
        <v>2997</v>
      </c>
    </row>
    <row r="97" spans="1:2" x14ac:dyDescent="0.25">
      <c r="A97" s="315">
        <v>6405</v>
      </c>
      <c r="B97" s="315" t="s">
        <v>414</v>
      </c>
    </row>
    <row r="98" spans="1:2" x14ac:dyDescent="0.25">
      <c r="A98" s="315">
        <v>6406</v>
      </c>
      <c r="B98" s="315" t="s">
        <v>415</v>
      </c>
    </row>
    <row r="99" spans="1:2" x14ac:dyDescent="0.25">
      <c r="A99" s="315">
        <v>13175</v>
      </c>
      <c r="B99" s="315" t="s">
        <v>416</v>
      </c>
    </row>
    <row r="100" spans="1:2" x14ac:dyDescent="0.25">
      <c r="A100" s="366">
        <v>22098</v>
      </c>
      <c r="B100" s="366" t="s">
        <v>3200</v>
      </c>
    </row>
    <row r="101" spans="1:2" x14ac:dyDescent="0.25">
      <c r="A101" s="366">
        <v>22100</v>
      </c>
      <c r="B101" s="366" t="s">
        <v>3201</v>
      </c>
    </row>
    <row r="102" spans="1:2" x14ac:dyDescent="0.25">
      <c r="A102" s="366">
        <v>22099</v>
      </c>
      <c r="B102" s="366" t="s">
        <v>3202</v>
      </c>
    </row>
    <row r="103" spans="1:2" x14ac:dyDescent="0.25">
      <c r="A103" s="315">
        <v>4522</v>
      </c>
      <c r="B103" s="315" t="s">
        <v>2998</v>
      </c>
    </row>
    <row r="104" spans="1:2" x14ac:dyDescent="0.25">
      <c r="A104" s="315">
        <v>4523</v>
      </c>
      <c r="B104" s="315" t="s">
        <v>417</v>
      </c>
    </row>
    <row r="105" spans="1:2" x14ac:dyDescent="0.25">
      <c r="A105" s="315">
        <v>6407</v>
      </c>
      <c r="B105" s="315" t="s">
        <v>418</v>
      </c>
    </row>
    <row r="106" spans="1:2" x14ac:dyDescent="0.25">
      <c r="A106" s="315">
        <v>12802</v>
      </c>
      <c r="B106" s="315" t="s">
        <v>419</v>
      </c>
    </row>
    <row r="107" spans="1:2" x14ac:dyDescent="0.25">
      <c r="A107" s="315">
        <v>8010</v>
      </c>
      <c r="B107" s="315" t="s">
        <v>420</v>
      </c>
    </row>
    <row r="108" spans="1:2" x14ac:dyDescent="0.25">
      <c r="A108" s="315">
        <v>4524</v>
      </c>
      <c r="B108" s="315" t="s">
        <v>2999</v>
      </c>
    </row>
    <row r="109" spans="1:2" x14ac:dyDescent="0.25">
      <c r="A109" s="315">
        <v>4525</v>
      </c>
      <c r="B109" s="315" t="s">
        <v>3000</v>
      </c>
    </row>
    <row r="110" spans="1:2" x14ac:dyDescent="0.25">
      <c r="A110" s="315">
        <v>4526</v>
      </c>
      <c r="B110" s="315" t="s">
        <v>3001</v>
      </c>
    </row>
    <row r="111" spans="1:2" x14ac:dyDescent="0.25">
      <c r="A111" s="315">
        <v>4709</v>
      </c>
      <c r="B111" s="315" t="s">
        <v>421</v>
      </c>
    </row>
    <row r="112" spans="1:2" x14ac:dyDescent="0.25">
      <c r="A112" s="315">
        <v>10668</v>
      </c>
      <c r="B112" s="315" t="s">
        <v>422</v>
      </c>
    </row>
    <row r="113" spans="1:2" x14ac:dyDescent="0.25">
      <c r="A113" s="315">
        <v>6408</v>
      </c>
      <c r="B113" s="315" t="s">
        <v>423</v>
      </c>
    </row>
    <row r="114" spans="1:2" x14ac:dyDescent="0.25">
      <c r="A114" s="315">
        <v>6409</v>
      </c>
      <c r="B114" s="315" t="s">
        <v>424</v>
      </c>
    </row>
    <row r="115" spans="1:2" x14ac:dyDescent="0.25">
      <c r="A115" s="315">
        <v>4744</v>
      </c>
      <c r="B115" s="315" t="s">
        <v>3002</v>
      </c>
    </row>
    <row r="116" spans="1:2" x14ac:dyDescent="0.25">
      <c r="A116" s="315">
        <v>4745</v>
      </c>
      <c r="B116" s="315" t="s">
        <v>425</v>
      </c>
    </row>
    <row r="117" spans="1:2" x14ac:dyDescent="0.25">
      <c r="A117" s="315">
        <v>4527</v>
      </c>
      <c r="B117" s="315" t="s">
        <v>426</v>
      </c>
    </row>
    <row r="118" spans="1:2" x14ac:dyDescent="0.25">
      <c r="A118" s="315">
        <v>4528</v>
      </c>
      <c r="B118" s="315" t="s">
        <v>3003</v>
      </c>
    </row>
    <row r="119" spans="1:2" x14ac:dyDescent="0.25">
      <c r="A119" s="315">
        <v>6410</v>
      </c>
      <c r="B119" s="315" t="s">
        <v>427</v>
      </c>
    </row>
    <row r="120" spans="1:2" x14ac:dyDescent="0.25">
      <c r="A120" s="315">
        <v>4529</v>
      </c>
      <c r="B120" s="315" t="s">
        <v>3004</v>
      </c>
    </row>
    <row r="121" spans="1:2" x14ac:dyDescent="0.25">
      <c r="A121" s="315">
        <v>4530</v>
      </c>
      <c r="B121" s="315" t="s">
        <v>3005</v>
      </c>
    </row>
    <row r="122" spans="1:2" x14ac:dyDescent="0.25">
      <c r="A122" s="315">
        <v>4531</v>
      </c>
      <c r="B122" s="315" t="s">
        <v>3006</v>
      </c>
    </row>
    <row r="123" spans="1:2" x14ac:dyDescent="0.25">
      <c r="A123" s="315">
        <v>4532</v>
      </c>
      <c r="B123" s="315" t="s">
        <v>3007</v>
      </c>
    </row>
    <row r="124" spans="1:2" x14ac:dyDescent="0.25">
      <c r="A124" s="315">
        <v>4533</v>
      </c>
      <c r="B124" s="315" t="s">
        <v>3008</v>
      </c>
    </row>
    <row r="125" spans="1:2" x14ac:dyDescent="0.25">
      <c r="A125" s="315">
        <v>4710</v>
      </c>
      <c r="B125" s="315" t="s">
        <v>428</v>
      </c>
    </row>
    <row r="126" spans="1:2" x14ac:dyDescent="0.25">
      <c r="A126" s="315">
        <v>4534</v>
      </c>
      <c r="B126" s="315" t="s">
        <v>3009</v>
      </c>
    </row>
    <row r="127" spans="1:2" x14ac:dyDescent="0.25">
      <c r="A127" s="315">
        <v>4535</v>
      </c>
      <c r="B127" s="315" t="s">
        <v>3010</v>
      </c>
    </row>
    <row r="128" spans="1:2" x14ac:dyDescent="0.25">
      <c r="A128" s="315">
        <v>10334</v>
      </c>
      <c r="B128" s="315" t="s">
        <v>429</v>
      </c>
    </row>
    <row r="129" spans="1:2" x14ac:dyDescent="0.25">
      <c r="A129" s="315">
        <v>6413</v>
      </c>
      <c r="B129" s="315" t="s">
        <v>430</v>
      </c>
    </row>
    <row r="130" spans="1:2" x14ac:dyDescent="0.25">
      <c r="A130" s="315">
        <v>4536</v>
      </c>
      <c r="B130" s="315" t="s">
        <v>3011</v>
      </c>
    </row>
    <row r="131" spans="1:2" x14ac:dyDescent="0.25">
      <c r="A131" s="315">
        <v>4537</v>
      </c>
      <c r="B131" s="315" t="s">
        <v>3012</v>
      </c>
    </row>
    <row r="132" spans="1:2" x14ac:dyDescent="0.25">
      <c r="A132" s="315">
        <v>4538</v>
      </c>
      <c r="B132" s="315" t="s">
        <v>3013</v>
      </c>
    </row>
    <row r="133" spans="1:2" x14ac:dyDescent="0.25">
      <c r="A133" s="315">
        <v>4539</v>
      </c>
      <c r="B133" s="315" t="s">
        <v>3014</v>
      </c>
    </row>
    <row r="134" spans="1:2" x14ac:dyDescent="0.25">
      <c r="A134" s="315">
        <v>6414</v>
      </c>
      <c r="B134" s="315" t="s">
        <v>431</v>
      </c>
    </row>
    <row r="135" spans="1:2" x14ac:dyDescent="0.25">
      <c r="A135" s="315">
        <v>4466</v>
      </c>
      <c r="B135" s="315" t="s">
        <v>432</v>
      </c>
    </row>
    <row r="136" spans="1:2" x14ac:dyDescent="0.25">
      <c r="A136" s="315">
        <v>4541</v>
      </c>
      <c r="B136" s="315" t="s">
        <v>3015</v>
      </c>
    </row>
    <row r="137" spans="1:2" x14ac:dyDescent="0.25">
      <c r="A137" s="315">
        <v>6416</v>
      </c>
      <c r="B137" s="315" t="s">
        <v>433</v>
      </c>
    </row>
    <row r="138" spans="1:2" x14ac:dyDescent="0.25">
      <c r="A138" s="315">
        <v>8011</v>
      </c>
      <c r="B138" s="315" t="s">
        <v>434</v>
      </c>
    </row>
    <row r="139" spans="1:2" x14ac:dyDescent="0.25">
      <c r="A139" s="315">
        <v>6417</v>
      </c>
      <c r="B139" s="315" t="s">
        <v>435</v>
      </c>
    </row>
    <row r="140" spans="1:2" x14ac:dyDescent="0.25">
      <c r="A140" s="315">
        <v>6418</v>
      </c>
      <c r="B140" s="315" t="s">
        <v>436</v>
      </c>
    </row>
    <row r="141" spans="1:2" x14ac:dyDescent="0.25">
      <c r="A141" s="315">
        <v>4542</v>
      </c>
      <c r="B141" s="315" t="s">
        <v>3016</v>
      </c>
    </row>
    <row r="142" spans="1:2" x14ac:dyDescent="0.25">
      <c r="A142" s="315">
        <v>4543</v>
      </c>
      <c r="B142" s="315" t="s">
        <v>3017</v>
      </c>
    </row>
    <row r="143" spans="1:2" x14ac:dyDescent="0.25">
      <c r="A143" s="315">
        <v>4712</v>
      </c>
      <c r="B143" s="315" t="s">
        <v>437</v>
      </c>
    </row>
    <row r="144" spans="1:2" x14ac:dyDescent="0.25">
      <c r="A144" s="315">
        <v>12811</v>
      </c>
      <c r="B144" s="315" t="s">
        <v>438</v>
      </c>
    </row>
    <row r="145" spans="1:2" x14ac:dyDescent="0.25">
      <c r="A145" s="315">
        <v>4544</v>
      </c>
      <c r="B145" s="315" t="s">
        <v>3018</v>
      </c>
    </row>
    <row r="146" spans="1:2" x14ac:dyDescent="0.25">
      <c r="A146" s="315">
        <v>13187</v>
      </c>
      <c r="B146" s="315" t="s">
        <v>439</v>
      </c>
    </row>
    <row r="147" spans="1:2" x14ac:dyDescent="0.25">
      <c r="A147" s="315">
        <v>6420</v>
      </c>
      <c r="B147" s="315" t="s">
        <v>440</v>
      </c>
    </row>
    <row r="148" spans="1:2" x14ac:dyDescent="0.25">
      <c r="A148" s="315">
        <v>4545</v>
      </c>
      <c r="B148" s="315" t="s">
        <v>3019</v>
      </c>
    </row>
    <row r="149" spans="1:2" x14ac:dyDescent="0.25">
      <c r="A149" s="315">
        <v>4546</v>
      </c>
      <c r="B149" s="315" t="s">
        <v>3020</v>
      </c>
    </row>
    <row r="150" spans="1:2" x14ac:dyDescent="0.25">
      <c r="A150" s="315">
        <v>4547</v>
      </c>
      <c r="B150" s="315" t="s">
        <v>3021</v>
      </c>
    </row>
    <row r="151" spans="1:2" x14ac:dyDescent="0.25">
      <c r="A151" s="315">
        <v>6421</v>
      </c>
      <c r="B151" s="315" t="s">
        <v>441</v>
      </c>
    </row>
    <row r="152" spans="1:2" x14ac:dyDescent="0.25">
      <c r="A152" s="315">
        <v>6422</v>
      </c>
      <c r="B152" s="315" t="s">
        <v>442</v>
      </c>
    </row>
    <row r="153" spans="1:2" x14ac:dyDescent="0.25">
      <c r="A153" s="315">
        <v>13189</v>
      </c>
      <c r="B153" s="315" t="s">
        <v>443</v>
      </c>
    </row>
    <row r="154" spans="1:2" x14ac:dyDescent="0.25">
      <c r="A154" s="315">
        <v>6429</v>
      </c>
      <c r="B154" s="315" t="s">
        <v>444</v>
      </c>
    </row>
    <row r="155" spans="1:2" x14ac:dyDescent="0.25">
      <c r="A155" s="315">
        <v>12568</v>
      </c>
      <c r="B155" s="315" t="s">
        <v>445</v>
      </c>
    </row>
    <row r="156" spans="1:2" x14ac:dyDescent="0.25">
      <c r="A156" s="315">
        <v>4548</v>
      </c>
      <c r="B156" s="315" t="s">
        <v>446</v>
      </c>
    </row>
    <row r="157" spans="1:2" x14ac:dyDescent="0.25">
      <c r="A157" s="315">
        <v>6423</v>
      </c>
      <c r="B157" s="315" t="s">
        <v>447</v>
      </c>
    </row>
    <row r="158" spans="1:2" x14ac:dyDescent="0.25">
      <c r="A158" s="315">
        <v>4549</v>
      </c>
      <c r="B158" s="315" t="s">
        <v>3022</v>
      </c>
    </row>
    <row r="159" spans="1:2" x14ac:dyDescent="0.25">
      <c r="A159" s="315">
        <v>4550</v>
      </c>
      <c r="B159" s="315" t="s">
        <v>3023</v>
      </c>
    </row>
    <row r="160" spans="1:2" x14ac:dyDescent="0.25">
      <c r="A160" s="315">
        <v>4552</v>
      </c>
      <c r="B160" s="315" t="s">
        <v>448</v>
      </c>
    </row>
    <row r="161" spans="1:2" x14ac:dyDescent="0.25">
      <c r="A161" s="315">
        <v>4714</v>
      </c>
      <c r="B161" s="315" t="s">
        <v>449</v>
      </c>
    </row>
    <row r="162" spans="1:2" x14ac:dyDescent="0.25">
      <c r="A162" s="315">
        <v>6426</v>
      </c>
      <c r="B162" s="315" t="s">
        <v>450</v>
      </c>
    </row>
    <row r="163" spans="1:2" x14ac:dyDescent="0.25">
      <c r="A163" s="315">
        <v>4553</v>
      </c>
      <c r="B163" s="315" t="s">
        <v>3024</v>
      </c>
    </row>
    <row r="164" spans="1:2" x14ac:dyDescent="0.25">
      <c r="A164" s="315">
        <v>6427</v>
      </c>
      <c r="B164" s="315" t="s">
        <v>451</v>
      </c>
    </row>
    <row r="165" spans="1:2" x14ac:dyDescent="0.25">
      <c r="A165" s="315">
        <v>4555</v>
      </c>
      <c r="B165" s="315" t="s">
        <v>3025</v>
      </c>
    </row>
    <row r="166" spans="1:2" x14ac:dyDescent="0.25">
      <c r="A166" s="315">
        <v>4556</v>
      </c>
      <c r="B166" s="315" t="s">
        <v>3026</v>
      </c>
    </row>
    <row r="167" spans="1:2" x14ac:dyDescent="0.25">
      <c r="A167" s="315">
        <v>4746</v>
      </c>
      <c r="B167" s="315" t="s">
        <v>452</v>
      </c>
    </row>
    <row r="168" spans="1:2" x14ac:dyDescent="0.25">
      <c r="A168" s="315">
        <v>4557</v>
      </c>
      <c r="B168" s="315" t="s">
        <v>453</v>
      </c>
    </row>
    <row r="169" spans="1:2" x14ac:dyDescent="0.25">
      <c r="A169" s="315">
        <v>4558</v>
      </c>
      <c r="B169" s="315" t="s">
        <v>3027</v>
      </c>
    </row>
    <row r="170" spans="1:2" x14ac:dyDescent="0.25">
      <c r="A170" s="315">
        <v>4559</v>
      </c>
      <c r="B170" s="315" t="s">
        <v>454</v>
      </c>
    </row>
    <row r="171" spans="1:2" x14ac:dyDescent="0.25">
      <c r="A171" s="315">
        <v>4560</v>
      </c>
      <c r="B171" s="315" t="s">
        <v>3028</v>
      </c>
    </row>
    <row r="172" spans="1:2" x14ac:dyDescent="0.25">
      <c r="A172" s="315">
        <v>13199</v>
      </c>
      <c r="B172" s="315" t="s">
        <v>455</v>
      </c>
    </row>
    <row r="173" spans="1:2" x14ac:dyDescent="0.25">
      <c r="A173" s="315">
        <v>6428</v>
      </c>
      <c r="B173" s="315" t="s">
        <v>456</v>
      </c>
    </row>
    <row r="174" spans="1:2" x14ac:dyDescent="0.25">
      <c r="A174" s="315">
        <v>10336</v>
      </c>
      <c r="B174" s="315" t="s">
        <v>457</v>
      </c>
    </row>
    <row r="175" spans="1:2" x14ac:dyDescent="0.25">
      <c r="A175" s="315">
        <v>8014</v>
      </c>
      <c r="B175" s="315" t="s">
        <v>3029</v>
      </c>
    </row>
    <row r="176" spans="1:2" x14ac:dyDescent="0.25">
      <c r="A176" s="315">
        <v>4561</v>
      </c>
      <c r="B176" s="315" t="s">
        <v>3030</v>
      </c>
    </row>
    <row r="177" spans="1:2" x14ac:dyDescent="0.25">
      <c r="A177" s="315">
        <v>4747</v>
      </c>
      <c r="B177" s="315" t="s">
        <v>458</v>
      </c>
    </row>
    <row r="178" spans="1:2" x14ac:dyDescent="0.25">
      <c r="A178" s="315">
        <v>4562</v>
      </c>
      <c r="B178" s="315" t="s">
        <v>3031</v>
      </c>
    </row>
    <row r="179" spans="1:2" x14ac:dyDescent="0.25">
      <c r="A179" s="315">
        <v>4563</v>
      </c>
      <c r="B179" s="315" t="s">
        <v>3032</v>
      </c>
    </row>
    <row r="180" spans="1:2" x14ac:dyDescent="0.25">
      <c r="A180" s="315">
        <v>4564</v>
      </c>
      <c r="B180" s="315" t="s">
        <v>3033</v>
      </c>
    </row>
    <row r="181" spans="1:2" x14ac:dyDescent="0.25">
      <c r="A181" s="315">
        <v>4565</v>
      </c>
      <c r="B181" s="315" t="s">
        <v>3034</v>
      </c>
    </row>
    <row r="182" spans="1:2" x14ac:dyDescent="0.25">
      <c r="A182" s="315">
        <v>6430</v>
      </c>
      <c r="B182" s="315" t="s">
        <v>459</v>
      </c>
    </row>
    <row r="183" spans="1:2" x14ac:dyDescent="0.25">
      <c r="A183" s="315">
        <v>4566</v>
      </c>
      <c r="B183" s="315" t="s">
        <v>3035</v>
      </c>
    </row>
    <row r="184" spans="1:2" x14ac:dyDescent="0.25">
      <c r="A184" s="315">
        <v>4567</v>
      </c>
      <c r="B184" s="315" t="s">
        <v>3036</v>
      </c>
    </row>
    <row r="185" spans="1:2" x14ac:dyDescent="0.25">
      <c r="A185" s="315">
        <v>6431</v>
      </c>
      <c r="B185" s="315" t="s">
        <v>460</v>
      </c>
    </row>
    <row r="186" spans="1:2" x14ac:dyDescent="0.25">
      <c r="A186" s="315">
        <v>4568</v>
      </c>
      <c r="B186" s="315" t="s">
        <v>3037</v>
      </c>
    </row>
    <row r="187" spans="1:2" x14ac:dyDescent="0.25">
      <c r="A187" s="315">
        <v>6432</v>
      </c>
      <c r="B187" s="315" t="s">
        <v>461</v>
      </c>
    </row>
    <row r="188" spans="1:2" x14ac:dyDescent="0.25">
      <c r="A188" s="315">
        <v>6433</v>
      </c>
      <c r="B188" s="315" t="s">
        <v>462</v>
      </c>
    </row>
    <row r="189" spans="1:2" x14ac:dyDescent="0.25">
      <c r="A189" s="315">
        <v>4716</v>
      </c>
      <c r="B189" s="315" t="s">
        <v>464</v>
      </c>
    </row>
    <row r="190" spans="1:2" x14ac:dyDescent="0.25">
      <c r="A190" s="315">
        <v>6434</v>
      </c>
      <c r="B190" s="315" t="s">
        <v>463</v>
      </c>
    </row>
    <row r="191" spans="1:2" x14ac:dyDescent="0.25">
      <c r="A191" s="315">
        <v>4569</v>
      </c>
      <c r="B191" s="315" t="s">
        <v>3038</v>
      </c>
    </row>
    <row r="192" spans="1:2" x14ac:dyDescent="0.25">
      <c r="A192" s="315">
        <v>6435</v>
      </c>
      <c r="B192" s="315" t="s">
        <v>465</v>
      </c>
    </row>
    <row r="193" spans="1:2" x14ac:dyDescent="0.25">
      <c r="A193" s="315">
        <v>4570</v>
      </c>
      <c r="B193" s="315" t="s">
        <v>3039</v>
      </c>
    </row>
    <row r="194" spans="1:2" x14ac:dyDescent="0.25">
      <c r="A194" s="315">
        <v>4571</v>
      </c>
      <c r="B194" s="315" t="s">
        <v>466</v>
      </c>
    </row>
    <row r="195" spans="1:2" x14ac:dyDescent="0.25">
      <c r="A195" s="315">
        <v>4572</v>
      </c>
      <c r="B195" s="315" t="s">
        <v>467</v>
      </c>
    </row>
    <row r="196" spans="1:2" x14ac:dyDescent="0.25">
      <c r="A196" s="315">
        <v>4468</v>
      </c>
      <c r="B196" s="315" t="s">
        <v>468</v>
      </c>
    </row>
    <row r="197" spans="1:2" x14ac:dyDescent="0.25">
      <c r="A197" s="315">
        <v>4573</v>
      </c>
      <c r="B197" s="315" t="s">
        <v>3040</v>
      </c>
    </row>
    <row r="198" spans="1:2" x14ac:dyDescent="0.25">
      <c r="A198" s="315">
        <v>4574</v>
      </c>
      <c r="B198" s="315" t="s">
        <v>3041</v>
      </c>
    </row>
    <row r="199" spans="1:2" x14ac:dyDescent="0.25">
      <c r="A199" s="315">
        <v>4575</v>
      </c>
      <c r="B199" s="315" t="s">
        <v>469</v>
      </c>
    </row>
    <row r="200" spans="1:2" x14ac:dyDescent="0.25">
      <c r="A200" s="315">
        <v>4576</v>
      </c>
      <c r="B200" s="315" t="s">
        <v>470</v>
      </c>
    </row>
    <row r="201" spans="1:2" x14ac:dyDescent="0.25">
      <c r="A201" s="315">
        <v>4577</v>
      </c>
      <c r="B201" s="315" t="s">
        <v>3042</v>
      </c>
    </row>
    <row r="202" spans="1:2" x14ac:dyDescent="0.25">
      <c r="A202" s="315">
        <v>4578</v>
      </c>
      <c r="B202" s="315" t="s">
        <v>3043</v>
      </c>
    </row>
    <row r="203" spans="1:2" x14ac:dyDescent="0.25">
      <c r="A203" s="315">
        <v>4717</v>
      </c>
      <c r="B203" s="315" t="s">
        <v>471</v>
      </c>
    </row>
    <row r="204" spans="1:2" x14ac:dyDescent="0.25">
      <c r="A204" s="315">
        <v>10305</v>
      </c>
      <c r="B204" s="315" t="s">
        <v>472</v>
      </c>
    </row>
    <row r="205" spans="1:2" x14ac:dyDescent="0.25">
      <c r="A205" s="315">
        <v>6436</v>
      </c>
      <c r="B205" s="315" t="s">
        <v>473</v>
      </c>
    </row>
    <row r="206" spans="1:2" x14ac:dyDescent="0.25">
      <c r="A206" s="315">
        <v>4579</v>
      </c>
      <c r="B206" s="315" t="s">
        <v>3044</v>
      </c>
    </row>
    <row r="207" spans="1:2" x14ac:dyDescent="0.25">
      <c r="A207" s="315">
        <v>6437</v>
      </c>
      <c r="B207" s="315" t="s">
        <v>474</v>
      </c>
    </row>
    <row r="208" spans="1:2" x14ac:dyDescent="0.25">
      <c r="A208" s="315">
        <v>4580</v>
      </c>
      <c r="B208" s="315" t="s">
        <v>3045</v>
      </c>
    </row>
    <row r="209" spans="1:2" x14ac:dyDescent="0.25">
      <c r="A209" s="315">
        <v>6438</v>
      </c>
      <c r="B209" s="315" t="s">
        <v>475</v>
      </c>
    </row>
    <row r="210" spans="1:2" x14ac:dyDescent="0.25">
      <c r="A210" s="315">
        <v>4581</v>
      </c>
      <c r="B210" s="315" t="s">
        <v>3046</v>
      </c>
    </row>
    <row r="211" spans="1:2" x14ac:dyDescent="0.25">
      <c r="A211" s="315">
        <v>4749</v>
      </c>
      <c r="B211" s="315" t="s">
        <v>476</v>
      </c>
    </row>
    <row r="212" spans="1:2" x14ac:dyDescent="0.25">
      <c r="A212" s="315">
        <v>4582</v>
      </c>
      <c r="B212" s="315" t="s">
        <v>477</v>
      </c>
    </row>
    <row r="213" spans="1:2" x14ac:dyDescent="0.25">
      <c r="A213" s="315">
        <v>4583</v>
      </c>
      <c r="B213" s="315" t="s">
        <v>3047</v>
      </c>
    </row>
    <row r="214" spans="1:2" x14ac:dyDescent="0.25">
      <c r="A214" s="315">
        <v>4584</v>
      </c>
      <c r="B214" s="315" t="s">
        <v>3048</v>
      </c>
    </row>
    <row r="215" spans="1:2" x14ac:dyDescent="0.25">
      <c r="A215" s="315">
        <v>4585</v>
      </c>
      <c r="B215" s="315" t="s">
        <v>3049</v>
      </c>
    </row>
    <row r="216" spans="1:2" x14ac:dyDescent="0.25">
      <c r="A216" s="315">
        <v>4718</v>
      </c>
      <c r="B216" s="315" t="s">
        <v>478</v>
      </c>
    </row>
    <row r="217" spans="1:2" x14ac:dyDescent="0.25">
      <c r="A217" s="315">
        <v>10670</v>
      </c>
      <c r="B217" s="315" t="s">
        <v>479</v>
      </c>
    </row>
    <row r="218" spans="1:2" x14ac:dyDescent="0.25">
      <c r="A218" s="315">
        <v>4586</v>
      </c>
      <c r="B218" s="315" t="s">
        <v>3050</v>
      </c>
    </row>
    <row r="219" spans="1:2" x14ac:dyDescent="0.25">
      <c r="A219" s="315">
        <v>4587</v>
      </c>
      <c r="B219" s="315" t="s">
        <v>3051</v>
      </c>
    </row>
    <row r="220" spans="1:2" x14ac:dyDescent="0.25">
      <c r="A220" s="315">
        <v>4588</v>
      </c>
      <c r="B220" s="315" t="s">
        <v>480</v>
      </c>
    </row>
    <row r="221" spans="1:2" x14ac:dyDescent="0.25">
      <c r="A221" s="315">
        <v>4719</v>
      </c>
      <c r="B221" s="315" t="s">
        <v>481</v>
      </c>
    </row>
    <row r="222" spans="1:2" x14ac:dyDescent="0.25">
      <c r="A222" s="315">
        <v>4589</v>
      </c>
      <c r="B222" s="315" t="s">
        <v>3052</v>
      </c>
    </row>
    <row r="223" spans="1:2" x14ac:dyDescent="0.25">
      <c r="A223" s="315">
        <v>4590</v>
      </c>
      <c r="B223" s="315" t="s">
        <v>3053</v>
      </c>
    </row>
    <row r="224" spans="1:2" x14ac:dyDescent="0.25">
      <c r="A224" s="366">
        <v>22146</v>
      </c>
      <c r="B224" s="366" t="s">
        <v>3198</v>
      </c>
    </row>
    <row r="225" spans="1:2" x14ac:dyDescent="0.25">
      <c r="A225" s="315">
        <v>6440</v>
      </c>
      <c r="B225" s="315" t="s">
        <v>482</v>
      </c>
    </row>
    <row r="226" spans="1:2" x14ac:dyDescent="0.25">
      <c r="A226" s="315">
        <v>4592</v>
      </c>
      <c r="B226" s="315" t="s">
        <v>3054</v>
      </c>
    </row>
    <row r="227" spans="1:2" x14ac:dyDescent="0.25">
      <c r="A227" s="315">
        <v>4593</v>
      </c>
      <c r="B227" s="315" t="s">
        <v>483</v>
      </c>
    </row>
    <row r="228" spans="1:2" x14ac:dyDescent="0.25">
      <c r="A228" s="315">
        <v>6441</v>
      </c>
      <c r="B228" s="315" t="s">
        <v>484</v>
      </c>
    </row>
    <row r="229" spans="1:2" x14ac:dyDescent="0.25">
      <c r="A229" s="315">
        <v>4594</v>
      </c>
      <c r="B229" s="315" t="s">
        <v>3055</v>
      </c>
    </row>
    <row r="230" spans="1:2" x14ac:dyDescent="0.25">
      <c r="A230" s="315">
        <v>4595</v>
      </c>
      <c r="B230" s="315" t="s">
        <v>3056</v>
      </c>
    </row>
    <row r="231" spans="1:2" x14ac:dyDescent="0.25">
      <c r="A231" s="315">
        <v>6442</v>
      </c>
      <c r="B231" s="315" t="s">
        <v>485</v>
      </c>
    </row>
    <row r="232" spans="1:2" x14ac:dyDescent="0.25">
      <c r="A232" s="315">
        <v>12806</v>
      </c>
      <c r="B232" s="315" t="s">
        <v>486</v>
      </c>
    </row>
    <row r="233" spans="1:2" x14ac:dyDescent="0.25">
      <c r="A233" s="315">
        <v>4596</v>
      </c>
      <c r="B233" s="315" t="s">
        <v>3057</v>
      </c>
    </row>
    <row r="234" spans="1:2" x14ac:dyDescent="0.25">
      <c r="A234" s="315">
        <v>8017</v>
      </c>
      <c r="B234" s="315" t="s">
        <v>487</v>
      </c>
    </row>
    <row r="235" spans="1:2" x14ac:dyDescent="0.25">
      <c r="A235" s="315">
        <v>10332</v>
      </c>
      <c r="B235" s="315" t="s">
        <v>488</v>
      </c>
    </row>
    <row r="236" spans="1:2" x14ac:dyDescent="0.25">
      <c r="A236" s="315">
        <v>8018</v>
      </c>
      <c r="B236" s="315" t="s">
        <v>489</v>
      </c>
    </row>
    <row r="237" spans="1:2" x14ac:dyDescent="0.25">
      <c r="A237" s="315">
        <v>13186</v>
      </c>
      <c r="B237" s="315" t="s">
        <v>490</v>
      </c>
    </row>
    <row r="238" spans="1:2" x14ac:dyDescent="0.25">
      <c r="A238" s="315">
        <v>4597</v>
      </c>
      <c r="B238" s="315" t="s">
        <v>3058</v>
      </c>
    </row>
    <row r="239" spans="1:2" x14ac:dyDescent="0.25">
      <c r="A239" s="315">
        <v>22159</v>
      </c>
      <c r="B239" s="315" t="s">
        <v>3197</v>
      </c>
    </row>
    <row r="240" spans="1:2" x14ac:dyDescent="0.25">
      <c r="A240" s="315">
        <v>4598</v>
      </c>
      <c r="B240" s="315" t="s">
        <v>3059</v>
      </c>
    </row>
    <row r="241" spans="1:2" x14ac:dyDescent="0.25">
      <c r="A241" s="315">
        <v>4599</v>
      </c>
      <c r="B241" s="315" t="s">
        <v>3060</v>
      </c>
    </row>
    <row r="242" spans="1:2" x14ac:dyDescent="0.25">
      <c r="A242" s="315">
        <v>6444</v>
      </c>
      <c r="B242" s="315" t="s">
        <v>3061</v>
      </c>
    </row>
    <row r="243" spans="1:2" x14ac:dyDescent="0.25">
      <c r="A243" s="315">
        <v>6445</v>
      </c>
      <c r="B243" s="315" t="s">
        <v>491</v>
      </c>
    </row>
    <row r="244" spans="1:2" x14ac:dyDescent="0.25">
      <c r="A244" s="315">
        <v>4600</v>
      </c>
      <c r="B244" s="315" t="s">
        <v>3062</v>
      </c>
    </row>
    <row r="245" spans="1:2" x14ac:dyDescent="0.25">
      <c r="A245" s="315">
        <v>4601</v>
      </c>
      <c r="B245" s="315" t="s">
        <v>3063</v>
      </c>
    </row>
    <row r="246" spans="1:2" x14ac:dyDescent="0.25">
      <c r="A246" s="315">
        <v>4602</v>
      </c>
      <c r="B246" s="315" t="s">
        <v>3064</v>
      </c>
    </row>
    <row r="247" spans="1:2" x14ac:dyDescent="0.25">
      <c r="A247" s="315">
        <v>4603</v>
      </c>
      <c r="B247" s="315" t="s">
        <v>3065</v>
      </c>
    </row>
    <row r="248" spans="1:2" x14ac:dyDescent="0.25">
      <c r="A248" s="366">
        <v>4604</v>
      </c>
      <c r="B248" s="366" t="s">
        <v>3066</v>
      </c>
    </row>
    <row r="249" spans="1:2" x14ac:dyDescent="0.25">
      <c r="A249" s="366">
        <v>4605</v>
      </c>
      <c r="B249" s="366" t="s">
        <v>492</v>
      </c>
    </row>
    <row r="250" spans="1:2" x14ac:dyDescent="0.25">
      <c r="A250" s="366">
        <v>4606</v>
      </c>
      <c r="B250" s="366" t="s">
        <v>3067</v>
      </c>
    </row>
    <row r="251" spans="1:2" x14ac:dyDescent="0.25">
      <c r="A251" s="366">
        <v>4607</v>
      </c>
      <c r="B251" s="366" t="s">
        <v>3068</v>
      </c>
    </row>
    <row r="252" spans="1:2" x14ac:dyDescent="0.25">
      <c r="A252" s="366">
        <v>10193</v>
      </c>
      <c r="B252" s="366" t="s">
        <v>493</v>
      </c>
    </row>
    <row r="253" spans="1:2" x14ac:dyDescent="0.25">
      <c r="A253" s="366">
        <v>6446</v>
      </c>
      <c r="B253" s="366" t="s">
        <v>494</v>
      </c>
    </row>
    <row r="254" spans="1:2" x14ac:dyDescent="0.25">
      <c r="A254" s="366">
        <v>4608</v>
      </c>
      <c r="B254" s="366" t="s">
        <v>495</v>
      </c>
    </row>
    <row r="255" spans="1:2" x14ac:dyDescent="0.25">
      <c r="A255" s="366">
        <v>4609</v>
      </c>
      <c r="B255" s="366" t="s">
        <v>496</v>
      </c>
    </row>
    <row r="256" spans="1:2" x14ac:dyDescent="0.25">
      <c r="A256" s="366">
        <v>13115</v>
      </c>
      <c r="B256" s="366" t="s">
        <v>3069</v>
      </c>
    </row>
    <row r="257" spans="1:2" x14ac:dyDescent="0.25">
      <c r="A257" s="366">
        <v>6447</v>
      </c>
      <c r="B257" s="366" t="s">
        <v>497</v>
      </c>
    </row>
    <row r="258" spans="1:2" x14ac:dyDescent="0.25">
      <c r="A258" s="366">
        <v>6448</v>
      </c>
      <c r="B258" s="366" t="s">
        <v>498</v>
      </c>
    </row>
    <row r="259" spans="1:2" x14ac:dyDescent="0.25">
      <c r="A259" s="366">
        <v>4610</v>
      </c>
      <c r="B259" s="366" t="s">
        <v>499</v>
      </c>
    </row>
    <row r="260" spans="1:2" x14ac:dyDescent="0.25">
      <c r="A260" s="366">
        <v>4752</v>
      </c>
      <c r="B260" s="366" t="s">
        <v>500</v>
      </c>
    </row>
    <row r="261" spans="1:2" x14ac:dyDescent="0.25">
      <c r="A261" s="366">
        <v>4611</v>
      </c>
      <c r="B261" s="366" t="s">
        <v>3070</v>
      </c>
    </row>
    <row r="262" spans="1:2" x14ac:dyDescent="0.25">
      <c r="A262" s="366">
        <v>4612</v>
      </c>
      <c r="B262" s="366" t="s">
        <v>3071</v>
      </c>
    </row>
    <row r="263" spans="1:2" x14ac:dyDescent="0.25">
      <c r="A263" s="366">
        <v>4753</v>
      </c>
      <c r="B263" s="366" t="s">
        <v>501</v>
      </c>
    </row>
    <row r="264" spans="1:2" x14ac:dyDescent="0.25">
      <c r="A264" s="366">
        <v>6449</v>
      </c>
      <c r="B264" s="366" t="s">
        <v>502</v>
      </c>
    </row>
    <row r="265" spans="1:2" x14ac:dyDescent="0.25">
      <c r="A265" s="366">
        <v>4613</v>
      </c>
      <c r="B265" s="366" t="s">
        <v>3072</v>
      </c>
    </row>
    <row r="266" spans="1:2" x14ac:dyDescent="0.25">
      <c r="A266" s="366">
        <v>4614</v>
      </c>
      <c r="B266" s="366" t="s">
        <v>3073</v>
      </c>
    </row>
    <row r="267" spans="1:2" x14ac:dyDescent="0.25">
      <c r="A267" s="366">
        <v>4615</v>
      </c>
      <c r="B267" s="366" t="s">
        <v>3074</v>
      </c>
    </row>
    <row r="268" spans="1:2" x14ac:dyDescent="0.25">
      <c r="A268" s="366">
        <v>10266</v>
      </c>
      <c r="B268" s="366" t="s">
        <v>503</v>
      </c>
    </row>
    <row r="269" spans="1:2" x14ac:dyDescent="0.25">
      <c r="A269" s="366">
        <v>10676</v>
      </c>
      <c r="B269" s="366" t="s">
        <v>504</v>
      </c>
    </row>
    <row r="270" spans="1:2" x14ac:dyDescent="0.25">
      <c r="A270" s="366">
        <v>4616</v>
      </c>
      <c r="B270" s="366" t="s">
        <v>505</v>
      </c>
    </row>
    <row r="271" spans="1:2" x14ac:dyDescent="0.25">
      <c r="A271" s="366">
        <v>4617</v>
      </c>
      <c r="B271" s="366" t="s">
        <v>3075</v>
      </c>
    </row>
    <row r="272" spans="1:2" x14ac:dyDescent="0.25">
      <c r="A272" s="366">
        <v>4618</v>
      </c>
      <c r="B272" s="366" t="s">
        <v>3076</v>
      </c>
    </row>
    <row r="273" spans="1:2" x14ac:dyDescent="0.25">
      <c r="A273" s="366">
        <v>4619</v>
      </c>
      <c r="B273" s="366" t="s">
        <v>3077</v>
      </c>
    </row>
    <row r="274" spans="1:2" x14ac:dyDescent="0.25">
      <c r="A274" s="366">
        <v>6450</v>
      </c>
      <c r="B274" s="366" t="s">
        <v>506</v>
      </c>
    </row>
    <row r="275" spans="1:2" x14ac:dyDescent="0.25">
      <c r="A275" s="366">
        <v>4620</v>
      </c>
      <c r="B275" s="366" t="s">
        <v>507</v>
      </c>
    </row>
    <row r="276" spans="1:2" x14ac:dyDescent="0.25">
      <c r="A276" s="366">
        <v>4621</v>
      </c>
      <c r="B276" s="366" t="s">
        <v>3078</v>
      </c>
    </row>
    <row r="277" spans="1:2" x14ac:dyDescent="0.25">
      <c r="A277" s="366">
        <v>4622</v>
      </c>
      <c r="B277" s="366" t="s">
        <v>3079</v>
      </c>
    </row>
    <row r="278" spans="1:2" x14ac:dyDescent="0.25">
      <c r="A278" s="366">
        <v>4623</v>
      </c>
      <c r="B278" s="366" t="s">
        <v>508</v>
      </c>
    </row>
    <row r="279" spans="1:2" x14ac:dyDescent="0.25">
      <c r="A279" s="366">
        <v>4754</v>
      </c>
      <c r="B279" s="366" t="s">
        <v>509</v>
      </c>
    </row>
    <row r="280" spans="1:2" x14ac:dyDescent="0.25">
      <c r="A280" s="366">
        <v>4624</v>
      </c>
      <c r="B280" s="366" t="s">
        <v>3080</v>
      </c>
    </row>
    <row r="281" spans="1:2" x14ac:dyDescent="0.25">
      <c r="A281" s="366">
        <v>9362</v>
      </c>
      <c r="B281" s="366" t="s">
        <v>510</v>
      </c>
    </row>
    <row r="282" spans="1:2" x14ac:dyDescent="0.25">
      <c r="A282" s="366">
        <v>4755</v>
      </c>
      <c r="B282" s="366" t="s">
        <v>511</v>
      </c>
    </row>
    <row r="283" spans="1:2" x14ac:dyDescent="0.25">
      <c r="A283" s="366">
        <v>4725</v>
      </c>
      <c r="B283" s="366" t="s">
        <v>512</v>
      </c>
    </row>
    <row r="284" spans="1:2" x14ac:dyDescent="0.25">
      <c r="A284" s="366">
        <v>6451</v>
      </c>
      <c r="B284" s="366" t="s">
        <v>513</v>
      </c>
    </row>
    <row r="285" spans="1:2" x14ac:dyDescent="0.25">
      <c r="A285" s="366">
        <v>4625</v>
      </c>
      <c r="B285" s="366" t="s">
        <v>3081</v>
      </c>
    </row>
    <row r="286" spans="1:2" x14ac:dyDescent="0.25">
      <c r="A286" s="366">
        <v>4626</v>
      </c>
      <c r="B286" s="366" t="s">
        <v>514</v>
      </c>
    </row>
    <row r="287" spans="1:2" x14ac:dyDescent="0.25">
      <c r="A287" s="366">
        <v>13188</v>
      </c>
      <c r="B287" s="366" t="s">
        <v>515</v>
      </c>
    </row>
    <row r="288" spans="1:2" x14ac:dyDescent="0.25">
      <c r="A288" s="366">
        <v>4627</v>
      </c>
      <c r="B288" s="366" t="s">
        <v>3082</v>
      </c>
    </row>
    <row r="289" spans="1:2" x14ac:dyDescent="0.25">
      <c r="A289" s="366">
        <v>10335</v>
      </c>
      <c r="B289" s="366" t="s">
        <v>516</v>
      </c>
    </row>
    <row r="290" spans="1:2" x14ac:dyDescent="0.25">
      <c r="A290" s="366">
        <v>4628</v>
      </c>
      <c r="B290" s="366" t="s">
        <v>3083</v>
      </c>
    </row>
    <row r="291" spans="1:2" x14ac:dyDescent="0.25">
      <c r="A291" s="366">
        <v>4727</v>
      </c>
      <c r="B291" s="366" t="s">
        <v>517</v>
      </c>
    </row>
    <row r="292" spans="1:2" x14ac:dyDescent="0.25">
      <c r="A292" s="366">
        <v>4756</v>
      </c>
      <c r="B292" s="366" t="s">
        <v>518</v>
      </c>
    </row>
    <row r="293" spans="1:2" x14ac:dyDescent="0.25">
      <c r="A293" s="366">
        <v>4726</v>
      </c>
      <c r="B293" s="366" t="s">
        <v>3084</v>
      </c>
    </row>
    <row r="294" spans="1:2" x14ac:dyDescent="0.25">
      <c r="A294" s="366">
        <v>4728</v>
      </c>
      <c r="B294" s="366" t="s">
        <v>3085</v>
      </c>
    </row>
    <row r="295" spans="1:2" x14ac:dyDescent="0.25">
      <c r="A295" s="366">
        <v>4629</v>
      </c>
      <c r="B295" s="366" t="s">
        <v>3086</v>
      </c>
    </row>
    <row r="296" spans="1:2" x14ac:dyDescent="0.25">
      <c r="A296" s="366">
        <v>6455</v>
      </c>
      <c r="B296" s="366" t="s">
        <v>519</v>
      </c>
    </row>
    <row r="297" spans="1:2" x14ac:dyDescent="0.25">
      <c r="A297" s="366">
        <v>10681</v>
      </c>
      <c r="B297" s="366" t="s">
        <v>520</v>
      </c>
    </row>
    <row r="298" spans="1:2" x14ac:dyDescent="0.25">
      <c r="A298" s="366">
        <v>4630</v>
      </c>
      <c r="B298" s="366" t="s">
        <v>3087</v>
      </c>
    </row>
    <row r="299" spans="1:2" x14ac:dyDescent="0.25">
      <c r="A299" s="366">
        <v>10677</v>
      </c>
      <c r="B299" s="366" t="s">
        <v>521</v>
      </c>
    </row>
    <row r="300" spans="1:2" x14ac:dyDescent="0.25">
      <c r="A300" s="366">
        <v>4631</v>
      </c>
      <c r="B300" s="366" t="s">
        <v>3088</v>
      </c>
    </row>
    <row r="301" spans="1:2" x14ac:dyDescent="0.25">
      <c r="A301" s="366">
        <v>4632</v>
      </c>
      <c r="B301" s="366" t="s">
        <v>3089</v>
      </c>
    </row>
    <row r="302" spans="1:2" x14ac:dyDescent="0.25">
      <c r="A302" s="366">
        <v>4757</v>
      </c>
      <c r="B302" s="366" t="s">
        <v>522</v>
      </c>
    </row>
    <row r="303" spans="1:2" x14ac:dyDescent="0.25">
      <c r="A303" s="366">
        <v>20454</v>
      </c>
      <c r="B303" s="366" t="s">
        <v>3090</v>
      </c>
    </row>
    <row r="304" spans="1:2" x14ac:dyDescent="0.25">
      <c r="A304" s="366">
        <v>4729</v>
      </c>
      <c r="B304" s="366" t="s">
        <v>523</v>
      </c>
    </row>
    <row r="305" spans="1:2" x14ac:dyDescent="0.25">
      <c r="A305" s="366">
        <v>4634</v>
      </c>
      <c r="B305" s="366" t="s">
        <v>3091</v>
      </c>
    </row>
    <row r="306" spans="1:2" x14ac:dyDescent="0.25">
      <c r="A306" s="366">
        <v>6459</v>
      </c>
      <c r="B306" s="366" t="s">
        <v>524</v>
      </c>
    </row>
    <row r="307" spans="1:2" x14ac:dyDescent="0.25">
      <c r="A307" s="366">
        <v>6460</v>
      </c>
      <c r="B307" s="366" t="s">
        <v>525</v>
      </c>
    </row>
    <row r="308" spans="1:2" x14ac:dyDescent="0.25">
      <c r="A308" s="366">
        <v>12587</v>
      </c>
      <c r="B308" s="366" t="s">
        <v>526</v>
      </c>
    </row>
    <row r="309" spans="1:2" x14ac:dyDescent="0.25">
      <c r="A309" s="366">
        <v>4730</v>
      </c>
      <c r="B309" s="366" t="s">
        <v>527</v>
      </c>
    </row>
    <row r="310" spans="1:2" x14ac:dyDescent="0.25">
      <c r="A310" s="366">
        <v>4635</v>
      </c>
      <c r="B310" s="366" t="s">
        <v>528</v>
      </c>
    </row>
    <row r="311" spans="1:2" x14ac:dyDescent="0.25">
      <c r="A311" s="366">
        <v>4636</v>
      </c>
      <c r="B311" s="366" t="s">
        <v>3092</v>
      </c>
    </row>
    <row r="312" spans="1:2" x14ac:dyDescent="0.25">
      <c r="A312" s="366">
        <v>4637</v>
      </c>
      <c r="B312" s="366" t="s">
        <v>3093</v>
      </c>
    </row>
    <row r="313" spans="1:2" x14ac:dyDescent="0.25">
      <c r="A313" s="366">
        <v>6462</v>
      </c>
      <c r="B313" s="366" t="s">
        <v>529</v>
      </c>
    </row>
    <row r="314" spans="1:2" x14ac:dyDescent="0.25">
      <c r="A314" s="366">
        <v>6463</v>
      </c>
      <c r="B314" s="366" t="s">
        <v>530</v>
      </c>
    </row>
    <row r="315" spans="1:2" x14ac:dyDescent="0.25">
      <c r="A315" s="366">
        <v>4638</v>
      </c>
      <c r="B315" s="366" t="s">
        <v>3094</v>
      </c>
    </row>
    <row r="316" spans="1:2" x14ac:dyDescent="0.25">
      <c r="A316" s="366">
        <v>20456</v>
      </c>
      <c r="B316" s="366" t="s">
        <v>531</v>
      </c>
    </row>
    <row r="317" spans="1:2" x14ac:dyDescent="0.25">
      <c r="A317" s="366">
        <v>4639</v>
      </c>
      <c r="B317" s="366" t="s">
        <v>3095</v>
      </c>
    </row>
    <row r="318" spans="1:2" x14ac:dyDescent="0.25">
      <c r="A318" s="366">
        <v>4640</v>
      </c>
      <c r="B318" s="366" t="s">
        <v>3096</v>
      </c>
    </row>
    <row r="319" spans="1:2" x14ac:dyDescent="0.25">
      <c r="A319" s="366">
        <v>4641</v>
      </c>
      <c r="B319" s="366" t="s">
        <v>3097</v>
      </c>
    </row>
    <row r="320" spans="1:2" x14ac:dyDescent="0.25">
      <c r="A320" s="366">
        <v>6464</v>
      </c>
      <c r="B320" s="366" t="s">
        <v>532</v>
      </c>
    </row>
    <row r="321" spans="1:2" x14ac:dyDescent="0.25">
      <c r="A321" s="366">
        <v>4642</v>
      </c>
      <c r="B321" s="366" t="s">
        <v>3098</v>
      </c>
    </row>
    <row r="322" spans="1:2" x14ac:dyDescent="0.25">
      <c r="A322" s="366">
        <v>6465</v>
      </c>
      <c r="B322" s="366" t="s">
        <v>533</v>
      </c>
    </row>
    <row r="323" spans="1:2" x14ac:dyDescent="0.25">
      <c r="A323" s="366">
        <v>4643</v>
      </c>
      <c r="B323" s="366" t="s">
        <v>3099</v>
      </c>
    </row>
    <row r="324" spans="1:2" x14ac:dyDescent="0.25">
      <c r="A324" s="366">
        <v>4644</v>
      </c>
      <c r="B324" s="366" t="s">
        <v>534</v>
      </c>
    </row>
    <row r="325" spans="1:2" x14ac:dyDescent="0.25">
      <c r="A325" s="366">
        <v>6466</v>
      </c>
      <c r="B325" s="366" t="s">
        <v>535</v>
      </c>
    </row>
    <row r="326" spans="1:2" x14ac:dyDescent="0.25">
      <c r="A326" s="366">
        <v>4645</v>
      </c>
      <c r="B326" s="366" t="s">
        <v>3100</v>
      </c>
    </row>
    <row r="327" spans="1:2" x14ac:dyDescent="0.25">
      <c r="A327" s="366">
        <v>4646</v>
      </c>
      <c r="B327" s="366" t="s">
        <v>3101</v>
      </c>
    </row>
    <row r="328" spans="1:2" x14ac:dyDescent="0.25">
      <c r="A328" s="366">
        <v>4647</v>
      </c>
      <c r="B328" s="366" t="s">
        <v>536</v>
      </c>
    </row>
    <row r="329" spans="1:2" x14ac:dyDescent="0.25">
      <c r="A329" s="366">
        <v>4648</v>
      </c>
      <c r="B329" s="366" t="s">
        <v>3102</v>
      </c>
    </row>
    <row r="330" spans="1:2" x14ac:dyDescent="0.25">
      <c r="A330" s="366">
        <v>4649</v>
      </c>
      <c r="B330" s="366" t="s">
        <v>537</v>
      </c>
    </row>
    <row r="331" spans="1:2" x14ac:dyDescent="0.25">
      <c r="A331" s="366">
        <v>6467</v>
      </c>
      <c r="B331" s="366" t="s">
        <v>538</v>
      </c>
    </row>
    <row r="332" spans="1:2" x14ac:dyDescent="0.25">
      <c r="A332" s="366">
        <v>10331</v>
      </c>
      <c r="B332" s="366" t="s">
        <v>539</v>
      </c>
    </row>
    <row r="333" spans="1:2" x14ac:dyDescent="0.25">
      <c r="A333" s="366">
        <v>4651</v>
      </c>
      <c r="B333" s="366" t="s">
        <v>3103</v>
      </c>
    </row>
    <row r="334" spans="1:2" x14ac:dyDescent="0.25">
      <c r="A334" s="366">
        <v>4652</v>
      </c>
      <c r="B334" s="366" t="s">
        <v>3104</v>
      </c>
    </row>
    <row r="335" spans="1:2" x14ac:dyDescent="0.25">
      <c r="A335" s="366">
        <v>10189</v>
      </c>
      <c r="B335" s="366" t="s">
        <v>540</v>
      </c>
    </row>
    <row r="336" spans="1:2" x14ac:dyDescent="0.25">
      <c r="A336" s="366">
        <v>4758</v>
      </c>
      <c r="B336" s="366" t="s">
        <v>541</v>
      </c>
    </row>
    <row r="337" spans="1:2" x14ac:dyDescent="0.25">
      <c r="A337" s="366">
        <v>4653</v>
      </c>
      <c r="B337" s="366" t="s">
        <v>3105</v>
      </c>
    </row>
    <row r="338" spans="1:2" x14ac:dyDescent="0.25">
      <c r="A338" s="366">
        <v>4759</v>
      </c>
      <c r="B338" s="366" t="s">
        <v>542</v>
      </c>
    </row>
    <row r="339" spans="1:2" x14ac:dyDescent="0.25">
      <c r="A339" s="366">
        <v>4760</v>
      </c>
      <c r="B339" s="366" t="s">
        <v>543</v>
      </c>
    </row>
    <row r="340" spans="1:2" x14ac:dyDescent="0.25">
      <c r="A340" s="366">
        <v>6468</v>
      </c>
      <c r="B340" s="366" t="s">
        <v>544</v>
      </c>
    </row>
    <row r="341" spans="1:2" x14ac:dyDescent="0.25">
      <c r="A341" s="366">
        <v>4733</v>
      </c>
      <c r="B341" s="366" t="s">
        <v>545</v>
      </c>
    </row>
    <row r="342" spans="1:2" x14ac:dyDescent="0.25">
      <c r="A342" s="366">
        <v>4732</v>
      </c>
      <c r="B342" s="366" t="s">
        <v>546</v>
      </c>
    </row>
    <row r="343" spans="1:2" x14ac:dyDescent="0.25">
      <c r="A343" s="366">
        <v>6470</v>
      </c>
      <c r="B343" s="366" t="s">
        <v>547</v>
      </c>
    </row>
    <row r="344" spans="1:2" x14ac:dyDescent="0.25">
      <c r="A344" s="366">
        <v>4707</v>
      </c>
      <c r="B344" s="366" t="s">
        <v>548</v>
      </c>
    </row>
    <row r="345" spans="1:2" x14ac:dyDescent="0.25">
      <c r="A345" s="366">
        <v>4654</v>
      </c>
      <c r="B345" s="366" t="s">
        <v>3106</v>
      </c>
    </row>
    <row r="346" spans="1:2" x14ac:dyDescent="0.25">
      <c r="A346" s="366">
        <v>4655</v>
      </c>
      <c r="B346" s="366" t="s">
        <v>3107</v>
      </c>
    </row>
    <row r="347" spans="1:2" x14ac:dyDescent="0.25">
      <c r="A347" s="366">
        <v>4656</v>
      </c>
      <c r="B347" s="366" t="s">
        <v>3108</v>
      </c>
    </row>
    <row r="348" spans="1:2" x14ac:dyDescent="0.25">
      <c r="A348" s="366">
        <v>8020</v>
      </c>
      <c r="B348" s="366" t="s">
        <v>549</v>
      </c>
    </row>
    <row r="349" spans="1:2" x14ac:dyDescent="0.25">
      <c r="A349" s="366">
        <v>4657</v>
      </c>
      <c r="B349" s="366" t="s">
        <v>3109</v>
      </c>
    </row>
    <row r="350" spans="1:2" x14ac:dyDescent="0.25">
      <c r="A350" s="366">
        <v>4658</v>
      </c>
      <c r="B350" s="366" t="s">
        <v>3110</v>
      </c>
    </row>
    <row r="351" spans="1:2" x14ac:dyDescent="0.25">
      <c r="A351" s="366">
        <v>20453</v>
      </c>
      <c r="B351" s="366" t="s">
        <v>550</v>
      </c>
    </row>
    <row r="352" spans="1:2" x14ac:dyDescent="0.25">
      <c r="A352" s="366">
        <v>4659</v>
      </c>
      <c r="B352" s="366" t="s">
        <v>3111</v>
      </c>
    </row>
    <row r="353" spans="1:2" x14ac:dyDescent="0.25">
      <c r="A353" s="366">
        <v>4184</v>
      </c>
      <c r="B353" s="366" t="s">
        <v>551</v>
      </c>
    </row>
    <row r="354" spans="1:2" x14ac:dyDescent="0.25">
      <c r="A354" s="366">
        <v>20188</v>
      </c>
      <c r="B354" s="366" t="s">
        <v>552</v>
      </c>
    </row>
    <row r="355" spans="1:2" x14ac:dyDescent="0.25">
      <c r="A355" s="366">
        <v>4660</v>
      </c>
      <c r="B355" s="366" t="s">
        <v>3112</v>
      </c>
    </row>
    <row r="356" spans="1:2" x14ac:dyDescent="0.25">
      <c r="A356" s="366">
        <v>4661</v>
      </c>
      <c r="B356" s="366" t="s">
        <v>3113</v>
      </c>
    </row>
    <row r="357" spans="1:2" x14ac:dyDescent="0.25">
      <c r="A357" s="366">
        <v>6472</v>
      </c>
      <c r="B357" s="366" t="s">
        <v>553</v>
      </c>
    </row>
    <row r="358" spans="1:2" x14ac:dyDescent="0.25">
      <c r="A358" s="366">
        <v>21768</v>
      </c>
      <c r="B358" s="366" t="s">
        <v>2855</v>
      </c>
    </row>
    <row r="359" spans="1:2" x14ac:dyDescent="0.25">
      <c r="A359" s="366">
        <v>4662</v>
      </c>
      <c r="B359" s="366" t="s">
        <v>3114</v>
      </c>
    </row>
    <row r="360" spans="1:2" x14ac:dyDescent="0.25">
      <c r="A360" s="366">
        <v>6473</v>
      </c>
      <c r="B360" s="366" t="s">
        <v>554</v>
      </c>
    </row>
    <row r="361" spans="1:2" x14ac:dyDescent="0.25">
      <c r="A361" s="366">
        <v>10330</v>
      </c>
      <c r="B361" s="366" t="s">
        <v>555</v>
      </c>
    </row>
    <row r="362" spans="1:2" x14ac:dyDescent="0.25">
      <c r="A362" s="366">
        <v>4663</v>
      </c>
      <c r="B362" s="366" t="s">
        <v>3115</v>
      </c>
    </row>
    <row r="363" spans="1:2" x14ac:dyDescent="0.25">
      <c r="A363" s="366">
        <v>4664</v>
      </c>
      <c r="B363" s="366" t="s">
        <v>3116</v>
      </c>
    </row>
    <row r="364" spans="1:2" x14ac:dyDescent="0.25">
      <c r="A364" s="366">
        <v>6474</v>
      </c>
      <c r="B364" s="366" t="s">
        <v>556</v>
      </c>
    </row>
    <row r="365" spans="1:2" x14ac:dyDescent="0.25">
      <c r="A365" s="366">
        <v>6475</v>
      </c>
      <c r="B365" s="366" t="s">
        <v>557</v>
      </c>
    </row>
    <row r="366" spans="1:2" x14ac:dyDescent="0.25">
      <c r="A366" s="366">
        <v>4665</v>
      </c>
      <c r="B366" s="366" t="s">
        <v>559</v>
      </c>
    </row>
    <row r="367" spans="1:2" x14ac:dyDescent="0.25">
      <c r="A367" s="366">
        <v>4734</v>
      </c>
      <c r="B367" s="366" t="s">
        <v>558</v>
      </c>
    </row>
    <row r="368" spans="1:2" x14ac:dyDescent="0.25">
      <c r="A368" s="366">
        <v>4666</v>
      </c>
      <c r="B368" s="366" t="s">
        <v>560</v>
      </c>
    </row>
    <row r="369" spans="1:2" x14ac:dyDescent="0.25">
      <c r="A369" s="366">
        <v>10675</v>
      </c>
      <c r="B369" s="366" t="s">
        <v>561</v>
      </c>
    </row>
    <row r="370" spans="1:2" x14ac:dyDescent="0.25">
      <c r="A370" s="366">
        <v>10267</v>
      </c>
      <c r="B370" s="366" t="s">
        <v>562</v>
      </c>
    </row>
    <row r="371" spans="1:2" x14ac:dyDescent="0.25">
      <c r="A371" s="366">
        <v>4474</v>
      </c>
      <c r="B371" s="366" t="s">
        <v>563</v>
      </c>
    </row>
    <row r="372" spans="1:2" x14ac:dyDescent="0.25">
      <c r="A372" s="366">
        <v>10678</v>
      </c>
      <c r="B372" s="366" t="s">
        <v>564</v>
      </c>
    </row>
    <row r="373" spans="1:2" x14ac:dyDescent="0.25">
      <c r="A373" s="366">
        <v>4669</v>
      </c>
      <c r="B373" s="366" t="s">
        <v>3117</v>
      </c>
    </row>
    <row r="374" spans="1:2" x14ac:dyDescent="0.25">
      <c r="A374" s="366">
        <v>4670</v>
      </c>
      <c r="B374" s="366" t="s">
        <v>3118</v>
      </c>
    </row>
    <row r="375" spans="1:2" x14ac:dyDescent="0.25">
      <c r="A375" s="366">
        <v>6477</v>
      </c>
      <c r="B375" s="366" t="s">
        <v>565</v>
      </c>
    </row>
    <row r="376" spans="1:2" x14ac:dyDescent="0.25">
      <c r="A376" s="366">
        <v>4736</v>
      </c>
      <c r="B376" s="366" t="s">
        <v>566</v>
      </c>
    </row>
    <row r="377" spans="1:2" x14ac:dyDescent="0.25">
      <c r="A377" s="366">
        <v>10679</v>
      </c>
      <c r="B377" s="366" t="s">
        <v>567</v>
      </c>
    </row>
    <row r="378" spans="1:2" x14ac:dyDescent="0.25">
      <c r="A378" s="366">
        <v>15523</v>
      </c>
      <c r="B378" s="366" t="s">
        <v>568</v>
      </c>
    </row>
    <row r="379" spans="1:2" x14ac:dyDescent="0.25">
      <c r="A379" s="366">
        <v>4671</v>
      </c>
      <c r="B379" s="366" t="s">
        <v>3119</v>
      </c>
    </row>
    <row r="380" spans="1:2" x14ac:dyDescent="0.25">
      <c r="A380" s="366">
        <v>4672</v>
      </c>
      <c r="B380" s="366" t="s">
        <v>3120</v>
      </c>
    </row>
    <row r="381" spans="1:2" x14ac:dyDescent="0.25">
      <c r="A381" s="366">
        <v>4673</v>
      </c>
      <c r="B381" s="366" t="s">
        <v>569</v>
      </c>
    </row>
    <row r="382" spans="1:2" x14ac:dyDescent="0.25">
      <c r="A382" s="366">
        <v>4674</v>
      </c>
      <c r="B382" s="366" t="s">
        <v>3121</v>
      </c>
    </row>
    <row r="383" spans="1:2" x14ac:dyDescent="0.25">
      <c r="A383" s="366">
        <v>4675</v>
      </c>
      <c r="B383" s="366" t="s">
        <v>3122</v>
      </c>
    </row>
    <row r="384" spans="1:2" x14ac:dyDescent="0.25">
      <c r="A384" s="366">
        <v>4676</v>
      </c>
      <c r="B384" s="366" t="s">
        <v>3123</v>
      </c>
    </row>
    <row r="385" spans="1:2" x14ac:dyDescent="0.25">
      <c r="A385" s="366">
        <v>4737</v>
      </c>
      <c r="B385" s="366" t="s">
        <v>570</v>
      </c>
    </row>
    <row r="386" spans="1:2" x14ac:dyDescent="0.25">
      <c r="A386" s="366">
        <v>4677</v>
      </c>
      <c r="B386" s="366" t="s">
        <v>3124</v>
      </c>
    </row>
    <row r="387" spans="1:2" x14ac:dyDescent="0.25">
      <c r="A387" s="366">
        <v>4678</v>
      </c>
      <c r="B387" s="366" t="s">
        <v>3125</v>
      </c>
    </row>
    <row r="388" spans="1:2" x14ac:dyDescent="0.25">
      <c r="A388" s="366">
        <v>4679</v>
      </c>
      <c r="B388" s="366" t="s">
        <v>3126</v>
      </c>
    </row>
    <row r="389" spans="1:2" x14ac:dyDescent="0.25">
      <c r="A389" s="366">
        <v>4680</v>
      </c>
      <c r="B389" s="366" t="s">
        <v>3127</v>
      </c>
    </row>
    <row r="390" spans="1:2" x14ac:dyDescent="0.25">
      <c r="A390" s="366">
        <v>4681</v>
      </c>
      <c r="B390" s="366" t="s">
        <v>3128</v>
      </c>
    </row>
    <row r="391" spans="1:2" x14ac:dyDescent="0.25">
      <c r="A391" s="366">
        <v>4762</v>
      </c>
      <c r="B391" s="366" t="s">
        <v>571</v>
      </c>
    </row>
    <row r="392" spans="1:2" x14ac:dyDescent="0.25">
      <c r="A392" s="366">
        <v>4682</v>
      </c>
      <c r="B392" s="366" t="s">
        <v>3129</v>
      </c>
    </row>
    <row r="393" spans="1:2" x14ac:dyDescent="0.25">
      <c r="A393" s="366">
        <v>4683</v>
      </c>
      <c r="B393" s="366" t="s">
        <v>3130</v>
      </c>
    </row>
    <row r="394" spans="1:2" x14ac:dyDescent="0.25">
      <c r="A394" s="366">
        <v>4684</v>
      </c>
      <c r="B394" s="366" t="s">
        <v>3131</v>
      </c>
    </row>
    <row r="395" spans="1:2" x14ac:dyDescent="0.25">
      <c r="A395" s="366">
        <v>4685</v>
      </c>
      <c r="B395" s="366" t="s">
        <v>3132</v>
      </c>
    </row>
    <row r="396" spans="1:2" x14ac:dyDescent="0.25">
      <c r="A396" s="366">
        <v>4686</v>
      </c>
      <c r="B396" s="366" t="s">
        <v>3133</v>
      </c>
    </row>
    <row r="397" spans="1:2" x14ac:dyDescent="0.25">
      <c r="A397" s="366">
        <v>4687</v>
      </c>
      <c r="B397" s="366" t="s">
        <v>3134</v>
      </c>
    </row>
    <row r="398" spans="1:2" x14ac:dyDescent="0.25">
      <c r="A398" s="366">
        <v>4688</v>
      </c>
      <c r="B398" s="366" t="s">
        <v>3135</v>
      </c>
    </row>
    <row r="399" spans="1:2" x14ac:dyDescent="0.25">
      <c r="A399" s="366">
        <v>6479</v>
      </c>
      <c r="B399" s="366" t="s">
        <v>572</v>
      </c>
    </row>
    <row r="400" spans="1:2" x14ac:dyDescent="0.25">
      <c r="A400" s="366">
        <v>4689</v>
      </c>
      <c r="B400" s="366" t="s">
        <v>3136</v>
      </c>
    </row>
    <row r="401" spans="1:2" x14ac:dyDescent="0.25">
      <c r="A401" s="366">
        <v>4690</v>
      </c>
      <c r="B401" s="366" t="s">
        <v>3137</v>
      </c>
    </row>
    <row r="402" spans="1:2" x14ac:dyDescent="0.25">
      <c r="A402" s="366">
        <v>4691</v>
      </c>
      <c r="B402" s="366" t="s">
        <v>3138</v>
      </c>
    </row>
    <row r="403" spans="1:2" x14ac:dyDescent="0.25">
      <c r="A403" s="366">
        <v>4692</v>
      </c>
      <c r="B403" s="366" t="s">
        <v>3139</v>
      </c>
    </row>
    <row r="404" spans="1:2" x14ac:dyDescent="0.25">
      <c r="A404" s="366">
        <v>4693</v>
      </c>
      <c r="B404" s="366" t="s">
        <v>573</v>
      </c>
    </row>
    <row r="405" spans="1:2" x14ac:dyDescent="0.25">
      <c r="A405" s="366">
        <v>6480</v>
      </c>
      <c r="B405" s="366" t="s">
        <v>574</v>
      </c>
    </row>
    <row r="406" spans="1:2" x14ac:dyDescent="0.25">
      <c r="A406" s="366">
        <v>4694</v>
      </c>
      <c r="B406" s="366" t="s">
        <v>3140</v>
      </c>
    </row>
    <row r="407" spans="1:2" x14ac:dyDescent="0.25">
      <c r="A407" s="366">
        <v>4695</v>
      </c>
      <c r="B407" s="366" t="s">
        <v>3141</v>
      </c>
    </row>
    <row r="408" spans="1:2" x14ac:dyDescent="0.25">
      <c r="A408" s="366">
        <v>4696</v>
      </c>
      <c r="B408" s="366" t="s">
        <v>3142</v>
      </c>
    </row>
    <row r="409" spans="1:2" x14ac:dyDescent="0.25">
      <c r="A409" s="366">
        <v>4738</v>
      </c>
      <c r="B409" s="366" t="s">
        <v>575</v>
      </c>
    </row>
    <row r="410" spans="1:2" x14ac:dyDescent="0.25">
      <c r="A410" s="366">
        <v>20502</v>
      </c>
      <c r="B410" s="366" t="s">
        <v>3143</v>
      </c>
    </row>
    <row r="411" spans="1:2" x14ac:dyDescent="0.25">
      <c r="A411" s="366">
        <v>20455</v>
      </c>
      <c r="B411" s="366" t="s">
        <v>576</v>
      </c>
    </row>
    <row r="412" spans="1:2" x14ac:dyDescent="0.25">
      <c r="A412" s="366">
        <v>20199</v>
      </c>
      <c r="B412" s="366" t="s">
        <v>577</v>
      </c>
    </row>
    <row r="413" spans="1:2" x14ac:dyDescent="0.25">
      <c r="A413" s="366">
        <v>4697</v>
      </c>
      <c r="B413" s="366" t="s">
        <v>578</v>
      </c>
    </row>
    <row r="414" spans="1:2" x14ac:dyDescent="0.25">
      <c r="A414" s="366">
        <v>4698</v>
      </c>
      <c r="B414" s="366" t="s">
        <v>3144</v>
      </c>
    </row>
    <row r="415" spans="1:2" x14ac:dyDescent="0.25">
      <c r="A415" s="366">
        <v>4699</v>
      </c>
      <c r="B415" s="366" t="s">
        <v>3145</v>
      </c>
    </row>
    <row r="416" spans="1:2" x14ac:dyDescent="0.25">
      <c r="A416" s="366">
        <v>6481</v>
      </c>
      <c r="B416" s="366" t="s">
        <v>579</v>
      </c>
    </row>
  </sheetData>
  <sheetProtection algorithmName="SHA-512" hashValue="ga7QsN5XKRP80XyEMtErGsR4IZUbA+WX0YkWIYiZr/EJFLg6vw33aTI/v1dVAkKYuTpGJHhcUjqJZuV0Qy47Tg==" saltValue="2YtmHYLNApE23SM5Gcnu8w==" spinCount="100000" sheet="1" objects="1" scenarios="1"/>
  <mergeCells count="3">
    <mergeCell ref="C4:D5"/>
    <mergeCell ref="C6:D6"/>
    <mergeCell ref="C8:D8"/>
  </mergeCells>
  <hyperlinks>
    <hyperlink ref="B102" r:id="rId1" display="http://iis201/cms2/OrganizationDetail.aspx?OrganizationID=22099" xr:uid="{A087B05F-4361-493F-8698-2349EA2CD276}"/>
    <hyperlink ref="B101" r:id="rId2" display="http://iis201/cms2/OrganizationDetail.aspx?OrganizationID=22100" xr:uid="{D95AD4A1-4F60-461A-8792-5DE7E812C5D5}"/>
    <hyperlink ref="B100" r:id="rId3" display="http://iis201/cms2/OrganizationDetail.aspx?OrganizationID=22098" xr:uid="{E68DA3EE-411A-4651-BF81-737B314B9B6F}"/>
  </hyperlinks>
  <pageMargins left="0.75" right="0.75" top="1" bottom="1" header="0.5" footer="0.5"/>
  <pageSetup scale="72" orientation="portrait" r:id="rId4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6">
    <tabColor theme="6" tint="0.59999389629810485"/>
  </sheetPr>
  <dimension ref="B1:ALR7"/>
  <sheetViews>
    <sheetView workbookViewId="0">
      <selection activeCell="F19" sqref="F19"/>
    </sheetView>
  </sheetViews>
  <sheetFormatPr defaultRowHeight="14.5" x14ac:dyDescent="0.35"/>
  <cols>
    <col min="2" max="2" width="28.7265625" style="211" bestFit="1" customWidth="1"/>
    <col min="3" max="3" width="17.1796875" bestFit="1" customWidth="1"/>
    <col min="4" max="4" width="21.81640625" bestFit="1" customWidth="1"/>
    <col min="5" max="5" width="18.453125" bestFit="1" customWidth="1"/>
    <col min="6" max="6" width="43.26953125" bestFit="1" customWidth="1"/>
    <col min="7" max="7" width="38.453125" bestFit="1" customWidth="1"/>
    <col min="8" max="8" width="22.81640625" bestFit="1" customWidth="1"/>
    <col min="9" max="9" width="60.26953125" customWidth="1"/>
    <col min="10" max="10" width="49.1796875" bestFit="1" customWidth="1"/>
    <col min="11" max="11" width="17.1796875" bestFit="1" customWidth="1"/>
  </cols>
  <sheetData>
    <row r="1" spans="2:1006" x14ac:dyDescent="0.35">
      <c r="ALQ1" s="348"/>
      <c r="ALR1" s="348"/>
    </row>
    <row r="2" spans="2:1006" x14ac:dyDescent="0.35">
      <c r="B2" s="212"/>
      <c r="C2" s="466" t="s">
        <v>342</v>
      </c>
      <c r="D2" s="467"/>
      <c r="E2" s="468"/>
      <c r="F2" s="466" t="s">
        <v>346</v>
      </c>
      <c r="G2" s="468"/>
      <c r="H2" s="213" t="s">
        <v>349</v>
      </c>
      <c r="I2" s="213" t="s">
        <v>580</v>
      </c>
      <c r="J2" s="213" t="s">
        <v>581</v>
      </c>
      <c r="K2" s="213" t="s">
        <v>352</v>
      </c>
      <c r="ALQ2" s="348"/>
      <c r="ALR2" s="348"/>
    </row>
    <row r="3" spans="2:1006" x14ac:dyDescent="0.35">
      <c r="B3" s="218" t="s">
        <v>582</v>
      </c>
      <c r="C3" s="219" t="s">
        <v>583</v>
      </c>
      <c r="D3" s="219" t="s">
        <v>584</v>
      </c>
      <c r="E3" s="219" t="s">
        <v>585</v>
      </c>
      <c r="F3" s="219" t="s">
        <v>586</v>
      </c>
      <c r="G3" s="219" t="s">
        <v>587</v>
      </c>
      <c r="H3" s="219" t="s">
        <v>588</v>
      </c>
      <c r="I3" s="219" t="s">
        <v>195</v>
      </c>
      <c r="J3" s="219" t="s">
        <v>223</v>
      </c>
      <c r="K3" s="220" t="s">
        <v>589</v>
      </c>
      <c r="ALQ3" s="348"/>
      <c r="ALR3" s="348"/>
    </row>
    <row r="4" spans="2:1006" x14ac:dyDescent="0.35">
      <c r="B4" s="216" t="s">
        <v>36</v>
      </c>
      <c r="C4" s="214" t="str">
        <f>IF(AND('Tab 1 - Agency Information'!C18=Errors!B4,'3. Mileage and Transport'!D8&lt;=0),"Error in "&amp; Errors!C3&amp;" for provider type must be greater than zero","No Action Required")</f>
        <v>No Action Required</v>
      </c>
      <c r="D4" s="214" t="str">
        <f>IF(AND('Tab 1 - Agency Information'!C18=Errors!B4,'3. Mileage and Transport'!D15&lt;=0),"Error in "&amp; Errors!D3&amp;" for provider type must be greater than zero","No Action Required")</f>
        <v>No Action Required</v>
      </c>
      <c r="E4" s="215" t="str">
        <f>IF(AND('Tab 1 - Agency Information'!C18=Errors!B4,(SUM('3. Mileage and Transport'!D21:D25)&lt;=0)),"Error in "&amp; Errors!E3&amp;" for provider type must be greater than zero","No Action Required")</f>
        <v>No Action Required</v>
      </c>
      <c r="F4" s="214" t="str">
        <f>IF(AND('Tab 1 - Agency Information'!C18=Errors!B4,'4. Staffing Information'!J24&lt;=0,'4. Staffing Information'!H24&lt;=0),"Error in "&amp; Errors!F3&amp;" for provider type must be greater than zero","No Action Required")</f>
        <v>No Action Required</v>
      </c>
      <c r="G4" s="215" t="str">
        <f>IF(AND('Tab 1 - Agency Information'!C18=Errors!B4,'4. Staffing Information'!G24&lt;=0,'4. Staffing Information'!I24&lt;=0),"Error in "&amp; Errors!G3&amp;" for provider type must be greater than zero","No Action Required")</f>
        <v>No Action Required</v>
      </c>
      <c r="H4" s="215" t="str">
        <f>IF(AND('Tab 1 - Agency Information'!C18=Errors!B4,'5. Vehicle Expenses'!E20&lt;=0,'5. Vehicle Expenses'!F20&lt;=0),"Error in "&amp; Errors!H3&amp;" for provider type must be greater than zero","No Action Required")</f>
        <v>No Action Required</v>
      </c>
      <c r="I4" s="215" t="str">
        <f>IF(AND('Tab 1 - Agency Information'!C18=Errors!B4,'6. Occupancy Expenses'!E26&lt;=0,'6. Occupancy Expenses'!F26&lt;=0),"Error in "&amp; Errors!I3&amp;" for provider type must be greater than zero","No Action Required")</f>
        <v>No Action Required</v>
      </c>
      <c r="J4" s="215" t="str">
        <f>IF(AND('Tab 1 - Agency Information'!C18=Errors!B4,('Tab 2 - Revenue'!D28 + 'Tab 2 - Revenue'!E28)&lt;=0,('Tab 2 - Revenue'!F28 + 'Tab 2 - Revenue'!G28)&lt;=0),"Error in "&amp; Errors!J3&amp;" for provider type must be greater than zero","No Action Required")</f>
        <v>No Action Required</v>
      </c>
      <c r="K4" s="217" t="str">
        <f>IF(AND('Tab 1 - Agency Information'!C18=Errors!B4,'8. Expense'!E63&lt;=0,'8. Expense'!F63&lt;=0),"Error in "&amp; Errors!K3&amp;" for provider type must be greater than zero","No Action Required")</f>
        <v>No Action Required</v>
      </c>
      <c r="ALQ4" s="348"/>
      <c r="ALR4" s="348"/>
    </row>
    <row r="5" spans="2:1006" x14ac:dyDescent="0.35">
      <c r="B5" s="216" t="s">
        <v>37</v>
      </c>
      <c r="C5" s="215" t="str">
        <f>IF(AND('Tab 1 - Agency Information'!C18=Errors!B5,'3. Mileage and Transport'!D9&lt;=0),"Error in "&amp; Errors!C3&amp;" for provider type must be greater than zero","No Action Required")</f>
        <v>No Action Required</v>
      </c>
      <c r="D5" s="215" t="str">
        <f>IF(AND('Tab 1 - Agency Information'!C18=Errors!B5,'3. Mileage and Transport'!D16&lt;=0),"Error in "&amp; Errors!D3&amp;" for provider type must be greater than zero","No Action Required")</f>
        <v>No Action Required</v>
      </c>
      <c r="E5" s="215" t="str">
        <f>IF(AND('Tab 1 - Agency Information'!C18=Errors!B5,'3. Mileage and Transport'!D27&lt;=0),"Error in "&amp; Errors!E3&amp;" for provider type must be greater than zero","No Action Required")</f>
        <v>No Action Required</v>
      </c>
      <c r="F5" s="215" t="str">
        <f>IF(AND('Tab 1 - Agency Information'!C18=Errors!B5,'4. Staffing Information'!L24&lt;=0),"Error in "&amp; Errors!F3&amp;" for provider type must be greater than zero","No Action Required")</f>
        <v>No Action Required</v>
      </c>
      <c r="G5" s="215" t="str">
        <f>IF(AND('Tab 1 - Agency Information'!C18=Errors!B5,'4. Staffing Information'!K24&lt;=0),"Error in "&amp; Errors!G3&amp;" for provider type must be greater than zero","No Action Required")</f>
        <v>No Action Required</v>
      </c>
      <c r="H5" s="215" t="str">
        <f>IF(AND('Tab 1 - Agency Information'!C18=Errors!B5,'5. Vehicle Expenses'!G20&lt;=0),"Error in "&amp; Errors!H3&amp;" for provider type must be greater than zero","No Action Required")</f>
        <v>No Action Required</v>
      </c>
      <c r="I5" s="215" t="str">
        <f>IF(AND('Tab 1 - Agency Information'!C18=Errors!B5,'6. Occupancy Expenses'!G26&lt;=0),"Error in "&amp; Errors!I3&amp;" for provider type must be greater than zero","No Action Required")</f>
        <v>No Action Required</v>
      </c>
      <c r="J5" s="215" t="str">
        <f>IF(AND('Tab 1 - Agency Information'!C18=Errors!B5,'Tab 2 - Revenue'!H28&lt;=0),"Error in "&amp; Errors!J3&amp;" for provider type must be greater than zero","No Action Required")</f>
        <v>No Action Required</v>
      </c>
      <c r="K5" s="217" t="str">
        <f>IF(AND('Tab 1 - Agency Information'!C18=Errors!B5,'8. Expense'!G63&lt;=0),"Error in "&amp; Errors!K3&amp;" for provider type must be greater than zero","No Action Required")</f>
        <v>No Action Required</v>
      </c>
    </row>
    <row r="6" spans="2:1006" x14ac:dyDescent="0.35">
      <c r="B6" s="216" t="s">
        <v>38</v>
      </c>
      <c r="C6" s="215" t="str">
        <f>IF(OR(AND('Tab 1 - Agency Information'!C18=Errors!B6,'3. Mileage and Transport'!D9&lt;=0),AND('Tab 1 - Agency Information'!C18=Errors!B6,'3. Mileage and Transport'!D8&lt;=0)),"Error in "&amp; Errors!C3&amp;" for provider type must be greater than zero","No Action Required")</f>
        <v>No Action Required</v>
      </c>
      <c r="D6" s="215" t="str">
        <f>IF(OR(AND('Tab 1 - Agency Information'!C18=Errors!B6,'3. Mileage and Transport'!D16&lt;=0),AND('Tab 1 - Agency Information'!C18=Errors!B6,'3. Mileage and Transport'!D15&lt;=0)),"Error in "&amp; Errors!D3&amp;" for provider type must be greater than zero","No Action Required")</f>
        <v>No Action Required</v>
      </c>
      <c r="E6" s="215" t="str">
        <f>IF(OR(AND('Tab 1 - Agency Information'!C18=Errors!B6,'3. Mileage and Transport'!D27&lt;=0),AND('Tab 1 - Agency Information'!C18=Errors!B6,(SUM('3. Mileage and Transport'!D21:D25)&lt;=0))),"Error in "&amp; Errors!E3&amp;" for provider type must be greater than zero","No Action Required")</f>
        <v>No Action Required</v>
      </c>
      <c r="F6" s="215" t="str">
        <f>IF(OR(AND('Tab 1 - Agency Information'!C18=Errors!B6,'4. Staffing Information'!L24&lt;=0),AND('Tab 1 - Agency Information'!C18=Errors!B6,'4. Staffing Information'!J24&lt;=0,'4. Staffing Information'!H24&lt;=0)),"Error in "&amp; Errors!F3&amp;" for provider type must be greater than zero","No Action Required")</f>
        <v>No Action Required</v>
      </c>
      <c r="G6" s="215" t="str">
        <f>IF(OR(AND('Tab 1 - Agency Information'!C18=Errors!B6,'4. Staffing Information'!K24&lt;=0),AND('Tab 1 - Agency Information'!C18=Errors!B6,'4. Staffing Information'!G24&lt;=0,'4. Staffing Information'!I24&lt;=0)),"Error in "&amp; Errors!G3&amp;" for provider type must be greater than zero","No Action Required")</f>
        <v>No Action Required</v>
      </c>
      <c r="H6" s="215" t="str">
        <f>IF(OR(AND('Tab 1 - Agency Information'!C18=Errors!B6,'5. Vehicle Expenses'!G20&lt;=0),AND('Tab 1 - Agency Information'!C18=Errors!B6,'5. Vehicle Expenses'!E20&lt;=0,'5. Vehicle Expenses'!F20&lt;=0)),"Error in "&amp; Errors!H3&amp;" for provider type must be greater than zero","No Action Required")</f>
        <v>No Action Required</v>
      </c>
      <c r="I6" s="215" t="str">
        <f>IF(OR(AND('Tab 1 - Agency Information'!C18=Errors!B6,'6. Occupancy Expenses'!G26&lt;=0),AND('Tab 1 - Agency Information'!C18=Errors!B6,'6. Occupancy Expenses'!F26&lt;=0,'6. Occupancy Expenses'!E26&lt;=0)),"Error in "&amp; Errors!I3&amp;" for provider type must be greater than zero","No Action Required")</f>
        <v>No Action Required</v>
      </c>
      <c r="J6" s="215" t="str">
        <f>IF(OR(AND('Tab 1 - Agency Information'!C18=Errors!B6,'Tab 2 - Revenue'!H28&lt;=0),AND('Tab 1 - Agency Information'!C18=Errors!B6,('Tab 2 - Revenue'!D28 + 'Tab 2 - Revenue'!E28)&lt;=0,('Tab 2 - Revenue'!F28 + 'Tab 2 - Revenue'!G28)&lt;=0)),"Error in "&amp; Errors!J3&amp;" for provider type must be greater than zero","No Action Required")</f>
        <v>No Action Required</v>
      </c>
      <c r="K6" s="217" t="str">
        <f>IF(OR(AND('Tab 1 - Agency Information'!C18=Errors!B6,'8. Expense'!G63&lt;=0),AND('Tab 1 - Agency Information'!C18=Errors!B6,'8. Expense'!E63&lt;=0,'8. Expense'!F63&lt;=0)),"Error in "&amp; Errors!K3&amp;" for provider type must be greater than zero","No Action Required")</f>
        <v>No Action Required</v>
      </c>
    </row>
    <row r="7" spans="2:1006" x14ac:dyDescent="0.35">
      <c r="B7" s="221" t="s">
        <v>39</v>
      </c>
      <c r="C7" s="222" t="str">
        <f>IF(AND('Tab 1 - Agency Information'!C18=Errors!B7,'3. Mileage and Transport'!D10&lt;=0),"Error in "&amp; Errors!C3&amp;" for provider type must be greater than zero","No Action Required")</f>
        <v>No Action Required</v>
      </c>
      <c r="D7" s="222" t="s">
        <v>590</v>
      </c>
      <c r="E7" s="222" t="str">
        <f>IF(AND('Tab 1 - Agency Information'!C18=Errors!B7,'3. Mileage and Transport'!D30&lt;=0,'3. Mileage and Transport'!D31&lt;=0),"Error in "&amp; Errors!E3&amp;" for provider type must be greater than zero","No Action Required")</f>
        <v>No Action Required</v>
      </c>
      <c r="F7" s="222" t="str">
        <f>IF(AND('Tab 1 - Agency Information'!C18=Errors!B7,'4. Staffing Information'!N24&lt;=0,'4. Staffing Information'!P24&lt;=0),"Error in "&amp; Errors!F3&amp;" for provider type must be greater than zero","No Action Required")</f>
        <v>No Action Required</v>
      </c>
      <c r="G7" s="222" t="str">
        <f>IF(AND('Tab 1 - Agency Information'!C18=Errors!B7,'4. Staffing Information'!M24&lt;=0,'4. Staffing Information'!O24&lt;=0),"Error in "&amp; Errors!G3&amp;" for provider type must be greater than zero","No Action Required")</f>
        <v>No Action Required</v>
      </c>
      <c r="H7" s="222" t="str">
        <f>IF(AND('Tab 1 - Agency Information'!C18=Errors!B7,'5. Vehicle Expenses'!H20&lt;=0,'5. Vehicle Expenses'!I20&lt;=0),"Error in "&amp; Errors!H3&amp;" for provider type must be greater than zero","No Action Required")</f>
        <v>No Action Required</v>
      </c>
      <c r="I7" s="222" t="str">
        <f>IF(AND('Tab 1 - Agency Information'!C18=Errors!B7,'6. Occupancy Expenses'!H26&lt;=0,'6. Occupancy Expenses'!I26&lt;=0),"Error in "&amp; Errors!I3&amp;" for provider type must be greater than zero","No Action Required")</f>
        <v>No Action Required</v>
      </c>
      <c r="J7" s="222" t="str">
        <f>IF(AND('Tab 1 - Agency Information'!C18=Errors!B7,'Tab 2 - Revenue'!I28&lt;=0,'Tab 2 - Revenue'!J28&lt;=0),"Error in "&amp; Errors!J3&amp;" for provider type must be greater than zero","No Action Required")</f>
        <v>No Action Required</v>
      </c>
      <c r="K7" s="223" t="str">
        <f>IF(AND('Tab 1 - Agency Information'!C18=Errors!B7,'8. Expense'!H63&lt;=0,'8. Expense'!I63&lt;=0),"Error in "&amp; Errors!K3&amp;" for provider type must be greater than zero","No Action Required")</f>
        <v>No Action Required</v>
      </c>
    </row>
  </sheetData>
  <mergeCells count="2">
    <mergeCell ref="C2:E2"/>
    <mergeCell ref="F2:G2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2">
    <tabColor theme="6" tint="0.59999389629810485"/>
  </sheetPr>
  <dimension ref="A1:ALR298"/>
  <sheetViews>
    <sheetView topLeftCell="A69" workbookViewId="0">
      <selection activeCell="A87" sqref="A87"/>
    </sheetView>
  </sheetViews>
  <sheetFormatPr defaultRowHeight="14.5" x14ac:dyDescent="0.35"/>
  <cols>
    <col min="1" max="1" width="84.7265625" customWidth="1"/>
    <col min="2" max="2" width="11.26953125" customWidth="1"/>
    <col min="3" max="3" width="8.7265625" customWidth="1"/>
    <col min="4" max="4" width="10.7265625" customWidth="1"/>
    <col min="5" max="5" width="8.7265625" customWidth="1"/>
    <col min="6" max="6" width="10.7265625" customWidth="1"/>
    <col min="7" max="7" width="8.7265625" customWidth="1"/>
    <col min="8" max="8" width="10.7265625" customWidth="1"/>
    <col min="9" max="9" width="8.7265625" customWidth="1"/>
    <col min="10" max="10" width="10.7265625" customWidth="1"/>
    <col min="11" max="11" width="8.7265625" customWidth="1"/>
    <col min="12" max="12" width="10.7265625" customWidth="1"/>
    <col min="13" max="13" width="8.7265625" customWidth="1"/>
    <col min="14" max="14" width="10.7265625" customWidth="1"/>
    <col min="15" max="15" width="8.7265625" customWidth="1"/>
    <col min="16" max="16" width="10.7265625" customWidth="1"/>
  </cols>
  <sheetData>
    <row r="1" spans="1:1006" x14ac:dyDescent="0.35">
      <c r="A1" s="67">
        <v>0</v>
      </c>
      <c r="B1" t="s">
        <v>591</v>
      </c>
      <c r="ALQ1" s="348"/>
      <c r="ALR1" s="348"/>
    </row>
    <row r="2" spans="1:1006" x14ac:dyDescent="0.35">
      <c r="A2" s="67">
        <v>0.99998842592592585</v>
      </c>
      <c r="B2" t="s">
        <v>592</v>
      </c>
      <c r="ALQ2" s="348"/>
      <c r="ALR2" s="348"/>
    </row>
    <row r="3" spans="1:1006" x14ac:dyDescent="0.35">
      <c r="A3" s="54">
        <v>42552</v>
      </c>
      <c r="B3" t="s">
        <v>593</v>
      </c>
      <c r="ALQ3" s="348"/>
      <c r="ALR3" s="348"/>
    </row>
    <row r="4" spans="1:1006" x14ac:dyDescent="0.35">
      <c r="A4" s="54">
        <v>2958465</v>
      </c>
      <c r="B4" t="s">
        <v>594</v>
      </c>
      <c r="ALQ4" s="348"/>
      <c r="ALR4" s="348"/>
    </row>
    <row r="5" spans="1:1006" x14ac:dyDescent="0.35">
      <c r="A5" s="53">
        <v>-999999999999</v>
      </c>
      <c r="B5" t="s">
        <v>595</v>
      </c>
    </row>
    <row r="6" spans="1:1006" x14ac:dyDescent="0.35">
      <c r="A6" s="53">
        <v>999999999999</v>
      </c>
      <c r="B6" t="s">
        <v>596</v>
      </c>
    </row>
    <row r="7" spans="1:1006" x14ac:dyDescent="0.35">
      <c r="A7" s="74">
        <v>-999999999999.98999</v>
      </c>
      <c r="B7" t="s">
        <v>597</v>
      </c>
    </row>
    <row r="8" spans="1:1006" x14ac:dyDescent="0.35">
      <c r="A8" s="74">
        <v>999999999999.98999</v>
      </c>
      <c r="B8" t="s">
        <v>598</v>
      </c>
    </row>
    <row r="9" spans="1:1006" x14ac:dyDescent="0.35">
      <c r="A9" s="71" t="s">
        <v>599</v>
      </c>
      <c r="B9" t="s">
        <v>600</v>
      </c>
    </row>
    <row r="10" spans="1:1006" x14ac:dyDescent="0.35">
      <c r="A10" s="62" t="e">
        <f>INDEX('Provider List'!A5:B416,MATCH(vProviderName,'Provider List'!B5:B416,0),1)</f>
        <v>#N/A</v>
      </c>
      <c r="B10" t="s">
        <v>601</v>
      </c>
      <c r="C10" t="e">
        <f>LOOKUP(vProviderName,FacilityList)</f>
        <v>#N/A</v>
      </c>
      <c r="D10" t="e">
        <f>INDEX(FacilityList,C10,1)</f>
        <v>#N/A</v>
      </c>
    </row>
    <row r="11" spans="1:1006" x14ac:dyDescent="0.35">
      <c r="A11" s="318">
        <f>'Tab 1 - Agency Information'!C19</f>
        <v>0</v>
      </c>
      <c r="B11" t="s">
        <v>602</v>
      </c>
    </row>
    <row r="12" spans="1:1006" x14ac:dyDescent="0.35">
      <c r="A12" t="b">
        <v>1</v>
      </c>
      <c r="B12" t="s">
        <v>603</v>
      </c>
    </row>
    <row r="13" spans="1:1006" x14ac:dyDescent="0.35">
      <c r="A13" t="b">
        <f>IF(AND(NOT(ISBLANK(ProviderName)),(IF(ProviderName&lt;&gt;DefaultUnselectedProviderName,TRUE,FALSE))),TRUE,FALSE)</f>
        <v>0</v>
      </c>
      <c r="B13" t="s">
        <v>604</v>
      </c>
    </row>
    <row r="14" spans="1:1006" x14ac:dyDescent="0.35">
      <c r="A14" s="2">
        <f>ProviderName</f>
        <v>0</v>
      </c>
      <c r="B14" t="s">
        <v>605</v>
      </c>
    </row>
    <row r="15" spans="1:1006" x14ac:dyDescent="0.35">
      <c r="A15" s="2" t="s">
        <v>606</v>
      </c>
      <c r="B15" t="s">
        <v>607</v>
      </c>
    </row>
    <row r="16" spans="1:1006" x14ac:dyDescent="0.35">
      <c r="A16" s="2" t="s">
        <v>608</v>
      </c>
      <c r="B16" t="s">
        <v>609</v>
      </c>
    </row>
    <row r="17" spans="1:16" x14ac:dyDescent="0.35">
      <c r="A17" s="2" t="str">
        <f>IF(cfProviderSelected,vProviderName,DefaultMessageWhenUnselectedProviderName)</f>
        <v>Select your Provider Name in Tab 1, Cell C9</v>
      </c>
      <c r="B17" t="s">
        <v>610</v>
      </c>
    </row>
    <row r="18" spans="1:16" x14ac:dyDescent="0.35">
      <c r="A18" s="2" t="s">
        <v>611</v>
      </c>
      <c r="B18" t="s">
        <v>612</v>
      </c>
      <c r="D18" t="s">
        <v>613</v>
      </c>
    </row>
    <row r="19" spans="1:16" x14ac:dyDescent="0.35">
      <c r="A19" s="2" t="e">
        <f>IF(NOT(ISBLANK(FYStart)),IF(NOT(ISBLANK(FYEnd)),IF(FYEnd &gt; FYStart,FALSE,TRUE),TRUE),FALSE)</f>
        <v>#NAME?</v>
      </c>
      <c r="B19" t="s">
        <v>614</v>
      </c>
    </row>
    <row r="20" spans="1:16" x14ac:dyDescent="0.35">
      <c r="A20" s="2" t="e">
        <f>IF(AND(NOT(ISBLANK(FYStart)),NOT(ISBLANK(FYEnd))),IF(FYEnd&gt;FYStart,TRUE,FALSE),TRUE)</f>
        <v>#NAME?</v>
      </c>
      <c r="B20" t="s">
        <v>615</v>
      </c>
    </row>
    <row r="21" spans="1:16" x14ac:dyDescent="0.35">
      <c r="A21" s="2" t="s">
        <v>590</v>
      </c>
      <c r="B21" t="s">
        <v>616</v>
      </c>
    </row>
    <row r="22" spans="1:16" x14ac:dyDescent="0.35">
      <c r="A22" s="2"/>
    </row>
    <row r="23" spans="1:16" x14ac:dyDescent="0.35">
      <c r="A23" s="2" t="b">
        <f>IF(LEN(MassHealthProviderID)&lt;&gt;10,FALSE,AND(IF(ISNUMBER(VALUE(LEFT(MassHealthProviderID,9))),IF(VALUE(LEFT(MassHealthProviderID,9))&gt;0,IF(VALUE(LEFT(MassHealthProviderID))&lt;1000000000,TRUE,FALSE)),FALSE),IF(UPPER(RIGHT(MassHealthProviderID,1))&gt;="A",IF(UPPER(RIGHT(MassHealthProviderID,1))&lt;="Z",TRUE,FALSE),FALSE)))</f>
        <v>0</v>
      </c>
      <c r="B23" t="s">
        <v>617</v>
      </c>
    </row>
    <row r="24" spans="1:16" x14ac:dyDescent="0.35">
      <c r="A24" s="2" t="e">
        <f>IF(LegalRelationship="Multi-Service Agency Affiliated",AND(IF('4. Staffing Information'!V23&gt;0,TRUE,FALSE),IF(#REF!&gt;0,TRUE,FALSE)),TRUE)</f>
        <v>#NAME?</v>
      </c>
      <c r="B24" t="s">
        <v>618</v>
      </c>
    </row>
    <row r="25" spans="1:16" x14ac:dyDescent="0.35">
      <c r="A25" s="2" t="b">
        <f>NOT(ISBLANK(FYStart))</f>
        <v>1</v>
      </c>
      <c r="B25" t="s">
        <v>619</v>
      </c>
    </row>
    <row r="26" spans="1:16" x14ac:dyDescent="0.35">
      <c r="A26" s="2" t="b">
        <f>NOT(ISBLANK(FYEnd))</f>
        <v>1</v>
      </c>
      <c r="B26" t="s">
        <v>620</v>
      </c>
    </row>
    <row r="27" spans="1:16" x14ac:dyDescent="0.35">
      <c r="A27" s="2" t="e">
        <f>IF(AND(NOT(HSDV03),NOT(HSDV04)),FALSE,IF(FYStart&lt;FYEnd,TRUE,FALSE))</f>
        <v>#NAME?</v>
      </c>
      <c r="B27" t="s">
        <v>621</v>
      </c>
    </row>
    <row r="28" spans="1:16" x14ac:dyDescent="0.35">
      <c r="A28" s="2" t="e">
        <f>IF(HoursPerWeek&gt;0,TRUE,FALSE)</f>
        <v>#REF!</v>
      </c>
      <c r="B28" t="s">
        <v>622</v>
      </c>
    </row>
    <row r="29" spans="1:16" ht="15.5" x14ac:dyDescent="0.35">
      <c r="A29" s="83" t="b">
        <f>AND(HSDV07_1,HSDV07_2,HSDV07_3,HSDV07_4,HSDV07_5,HSDV07_6,HSDV07_7,HSDV07_8,HSDV07_9,HSDV07_10,HSDV07_11,HSDV07_12,HSDV07_13,HSDV07_14,HSDV07_15,HSDV07_16,HSDV07_17,HSDV07_18,HSDV07_19,HSDV07_20)</f>
        <v>0</v>
      </c>
      <c r="B29" s="75" t="s">
        <v>623</v>
      </c>
      <c r="C29" s="84" t="s">
        <v>624</v>
      </c>
      <c r="D29" s="84" t="s">
        <v>624</v>
      </c>
      <c r="E29" s="84" t="s">
        <v>624</v>
      </c>
      <c r="F29" s="84" t="s">
        <v>624</v>
      </c>
      <c r="G29" s="84" t="s">
        <v>624</v>
      </c>
      <c r="H29" s="84" t="s">
        <v>624</v>
      </c>
      <c r="I29" s="84" t="s">
        <v>624</v>
      </c>
      <c r="J29" s="84" t="s">
        <v>624</v>
      </c>
      <c r="K29" s="84" t="s">
        <v>624</v>
      </c>
      <c r="L29" s="84" t="s">
        <v>624</v>
      </c>
      <c r="M29" s="84" t="s">
        <v>624</v>
      </c>
      <c r="N29" s="85" t="s">
        <v>625</v>
      </c>
      <c r="O29" s="75" t="b">
        <f>IF(AND(NOT(ISBLANK('3. Mileage and Transport'!#REF!))),TRUE,FALSE)</f>
        <v>1</v>
      </c>
      <c r="P29" s="75" t="s">
        <v>626</v>
      </c>
    </row>
    <row r="30" spans="1:16" x14ac:dyDescent="0.35">
      <c r="A30" s="2" t="b">
        <f>IF(SUM('4. Staffing Information'!C9,'4. Staffing Information'!C10,'4. Staffing Information'!C11,'4. Staffing Information'!C23)&gt;0,TRUE,FALSE)</f>
        <v>0</v>
      </c>
      <c r="B30" t="s">
        <v>627</v>
      </c>
      <c r="O30" s="75" t="b">
        <f>IF(AND(NOT(ISBLANK('3. Mileage and Transport'!D8))),TRUE,FALSE)</f>
        <v>0</v>
      </c>
      <c r="P30" s="75" t="s">
        <v>628</v>
      </c>
    </row>
    <row r="31" spans="1:16" x14ac:dyDescent="0.35">
      <c r="A31" s="2" t="b">
        <f>IF(AND(NOT(ISBLANK('4. Staffing Information'!J9)),NOT(ISBLANK('4. Staffing Information'!J10)),NOT(ISBLANK('4. Staffing Information'!J11)),NOT(ISBLANK('4. Staffing Information'!J12)),NOT(ISBLANK('4. Staffing Information'!J13)),NOT(ISBLANK('4. Staffing Information'!J14)),NOT(ISBLANK('4. Staffing Information'!J15)),NOT(ISBLANK('4. Staffing Information'!J16)),NOT(ISBLANK('4. Staffing Information'!J17)),NOT(ISBLANK('4. Staffing Information'!J18)),NOT(ISBLANK('4. Staffing Information'!J19)),NOT(ISBLANK('4. Staffing Information'!J20)),NOT(ISBLANK('4. Staffing Information'!J21))),TRUE,FALSE)</f>
        <v>0</v>
      </c>
      <c r="B31" t="s">
        <v>629</v>
      </c>
      <c r="O31" s="75" t="b">
        <f>IF(AND(NOT(ISBLANK('3. Mileage and Transport'!D9))),TRUE,FALSE)</f>
        <v>0</v>
      </c>
      <c r="P31" s="75" t="s">
        <v>630</v>
      </c>
    </row>
    <row r="32" spans="1:16" ht="15.5" x14ac:dyDescent="0.35">
      <c r="A32" s="80" t="b">
        <f>AND(HSDV10_1,HSDV10_2,HSDV10_3,HSDV10_4,HSDV10_5,HSDV10_6,HSDV10_7,HSDV10_8,HSDV10_9,HSDV10_10,HSDV10_11,HSDV10_12,HSDV10_13,HSDV10_16,HSDV10_17,HSDV10_18,HSDV10_19,HSDV10_20,HSDV10_21,HSDV10_22,HSDV10_23,HSDV10_24,HSDV10_25,HSDV10_26,HSDV10_27,HSDV10_28,HSDV10_29,HSDV10_30,HSDV10_31,HSDV10_32,HSDV10_33,HSDV10_34,HSDV10_35,HSDV10_36,HSDV10_37,HSDV10_38,HSDV10_39,HSDV10_40)</f>
        <v>1</v>
      </c>
      <c r="B32" s="79" t="s">
        <v>631</v>
      </c>
      <c r="C32" s="81" t="s">
        <v>624</v>
      </c>
      <c r="D32" s="81" t="s">
        <v>624</v>
      </c>
      <c r="E32" s="81" t="s">
        <v>624</v>
      </c>
      <c r="F32" s="81" t="s">
        <v>624</v>
      </c>
      <c r="G32" s="81" t="s">
        <v>624</v>
      </c>
      <c r="H32" s="81" t="s">
        <v>624</v>
      </c>
      <c r="I32" s="81" t="s">
        <v>624</v>
      </c>
      <c r="J32" s="81" t="s">
        <v>624</v>
      </c>
      <c r="K32" s="81" t="s">
        <v>624</v>
      </c>
      <c r="L32" s="82" t="s">
        <v>625</v>
      </c>
      <c r="M32" s="79" t="b">
        <f>IF(AND(NOT(ISBLANK('4. Staffing Information'!H9))),IF(OR(AND(NOT(ISBLANK('4. Staffing Information'!I9))),AND(NOT(ISBLANK('4. Staffing Information'!J9))),),TRUE,FALSE),TRUE)</f>
        <v>1</v>
      </c>
      <c r="N32" s="79" t="s">
        <v>632</v>
      </c>
      <c r="O32" s="75" t="b">
        <f>IF(AND(NOT(ISBLANK('3. Mileage and Transport'!D11))),TRUE,FALSE)</f>
        <v>0</v>
      </c>
      <c r="P32" s="75" t="s">
        <v>633</v>
      </c>
    </row>
    <row r="33" spans="1:16" ht="15.5" x14ac:dyDescent="0.35">
      <c r="A33" s="87" t="b">
        <f>AND(HSDV11_1,HSDV11_2,HSDV11_3,HSDV11_4,HSDV11_5,HSDV11_6,HSDV11_7,HSDV11_8,HSDV11_9,HSDV11_10,HSDV11_11,HSDV11_12,HSDV11_13,HSDV11_16,HSDV11_17,HSDV11_18,HSDV11_19,HSDV11_20,HSDV11_21,HSDV11_22,HSDV11_23,HSDV11_24,HSDV11_25,HSDV11_26,HSDV11_27,HSDV11_28,HSDV11_29,HSDV11_30,HSDV11_31,HSDV11_32,HSDV11_33,HSDV11_34,HSDV11_35,HSDV11_36,HSDV11_37,HSDV11_38,HSDV11_39,HSDV11_40)</f>
        <v>1</v>
      </c>
      <c r="B33" s="86" t="s">
        <v>634</v>
      </c>
      <c r="C33" s="88" t="s">
        <v>624</v>
      </c>
      <c r="D33" s="88" t="s">
        <v>624</v>
      </c>
      <c r="E33" s="88" t="s">
        <v>624</v>
      </c>
      <c r="F33" s="88" t="s">
        <v>624</v>
      </c>
      <c r="G33" s="88" t="s">
        <v>624</v>
      </c>
      <c r="H33" s="88" t="s">
        <v>624</v>
      </c>
      <c r="I33" s="88" t="s">
        <v>624</v>
      </c>
      <c r="J33" s="89" t="s">
        <v>625</v>
      </c>
      <c r="K33" s="86" t="b">
        <f>IF(OR(AND(NOT(ISBLANK('4. Staffing Information'!I9))),AND(NOT(ISBLANK('4. Staffing Information'!J9)))),AND(NOT(ISBLANK('4. Staffing Information'!H9))),TRUE)</f>
        <v>1</v>
      </c>
      <c r="L33" s="86" t="s">
        <v>635</v>
      </c>
      <c r="M33" s="79" t="b">
        <f>IF(AND(NOT(ISBLANK('4. Staffing Information'!H10))),IF(OR(AND(NOT(ISBLANK('4. Staffing Information'!I10))),AND(NOT(ISBLANK('4. Staffing Information'!J10))),),TRUE,FALSE),TRUE)</f>
        <v>1</v>
      </c>
      <c r="N33" s="79" t="s">
        <v>636</v>
      </c>
      <c r="O33" s="75" t="b">
        <f>IF(AND(NOT(ISBLANK('3. Mileage and Transport'!D12))),TRUE,FALSE)</f>
        <v>1</v>
      </c>
      <c r="P33" s="75" t="s">
        <v>637</v>
      </c>
    </row>
    <row r="34" spans="1:16" x14ac:dyDescent="0.35">
      <c r="A34" s="2" t="b">
        <f>IF(AND(NOT(ISBLANK('4. Staffing Information'!I24)),IF('4. Staffing Information'!I24&gt;0,TRUE,FALSE)),TRUE,FALSE)</f>
        <v>0</v>
      </c>
      <c r="B34" t="s">
        <v>638</v>
      </c>
      <c r="C34" s="68"/>
      <c r="D34" s="68"/>
      <c r="E34" s="68"/>
      <c r="F34" s="68"/>
      <c r="G34" s="68"/>
      <c r="H34" s="68"/>
      <c r="I34" s="68"/>
      <c r="J34" s="68"/>
      <c r="K34" s="86" t="b">
        <f>IF(OR(AND(NOT(ISBLANK('4. Staffing Information'!I10))),AND(NOT(ISBLANK('4. Staffing Information'!J10)))),AND(NOT(ISBLANK('4. Staffing Information'!H10))),TRUE)</f>
        <v>1</v>
      </c>
      <c r="L34" s="86" t="s">
        <v>639</v>
      </c>
      <c r="M34" s="79" t="b">
        <f>IF(AND(NOT(ISBLANK('4. Staffing Information'!H11))),IF(OR(AND(NOT(ISBLANK('4. Staffing Information'!I11))),AND(NOT(ISBLANK('4. Staffing Information'!J11))),),TRUE,FALSE),TRUE)</f>
        <v>1</v>
      </c>
      <c r="N34" s="79" t="s">
        <v>640</v>
      </c>
      <c r="O34" s="75" t="b">
        <f>IF(AND(NOT(ISBLANK('3. Mileage and Transport'!#REF!))),TRUE,FALSE)</f>
        <v>1</v>
      </c>
      <c r="P34" s="75" t="s">
        <v>641</v>
      </c>
    </row>
    <row r="35" spans="1:16" ht="15.5" x14ac:dyDescent="0.35">
      <c r="A35" s="91" t="b">
        <f>AND(HSDV13_1,HSDV13_2,HSDV13_3,HSDV13_4,HSDV13_5,HSDV13_6,HSDV13_7,HSDV13_8,HSDV13_9,HSDV13_10,HSDV13_11,HSDV13_12,HSDV13_13,HSDV13_16,HSDV13_17,HSDV13_18,HSDV13_19,HSDV13_20,HSDV13_21,HSDV13_22,HSDV13_23,HSDV13_24,HSDV13_25,HSDV13_26,HSDV13_27,HSDV13_28,HSDV13_29,HSDV13_30,HSDV13_31,HSDV13_32,HSDV13_33,HSDV13_34,HSDV13_35,HSDV13_36,HSDV13_37,HSDV13_38,HSDV13_39,HSDV13_40)</f>
        <v>0</v>
      </c>
      <c r="B35" s="90" t="s">
        <v>642</v>
      </c>
      <c r="C35" s="92" t="s">
        <v>624</v>
      </c>
      <c r="D35" s="92" t="s">
        <v>624</v>
      </c>
      <c r="E35" s="92" t="s">
        <v>624</v>
      </c>
      <c r="F35" s="92" t="s">
        <v>624</v>
      </c>
      <c r="G35" s="92" t="s">
        <v>624</v>
      </c>
      <c r="H35" s="93" t="s">
        <v>625</v>
      </c>
      <c r="I35" s="90" t="b">
        <f>IF(AND(NOT(ISBLANK('4. Staffing Information'!I9))),AND(NOT(ISBLANK('4. Staffing Information'!S9))),TRUE)</f>
        <v>1</v>
      </c>
      <c r="J35" s="90" t="s">
        <v>643</v>
      </c>
      <c r="K35" s="86" t="b">
        <f>IF(OR(AND(NOT(ISBLANK('4. Staffing Information'!I11))),AND(NOT(ISBLANK('4. Staffing Information'!J11)))),AND(NOT(ISBLANK('4. Staffing Information'!H11))),TRUE)</f>
        <v>1</v>
      </c>
      <c r="L35" s="86" t="s">
        <v>644</v>
      </c>
      <c r="M35" s="79" t="b">
        <f>IF(AND(NOT(ISBLANK('4. Staffing Information'!H12))),IF(OR(AND(NOT(ISBLANK('4. Staffing Information'!I12))),AND(NOT(ISBLANK('4. Staffing Information'!J12))),),TRUE,FALSE),TRUE)</f>
        <v>1</v>
      </c>
      <c r="N35" s="79" t="s">
        <v>645</v>
      </c>
      <c r="O35" s="75" t="b">
        <f>IF(AND(NOT(ISBLANK('3. Mileage and Transport'!#REF!))),TRUE,FALSE)</f>
        <v>1</v>
      </c>
      <c r="P35" s="75" t="s">
        <v>646</v>
      </c>
    </row>
    <row r="36" spans="1:16" ht="15.5" x14ac:dyDescent="0.35">
      <c r="A36" s="94" t="b">
        <f>AND(HSDV14_1,HSDV14_2,HSDV14_3,HSDV14_4,HSDV14_5,HSDV14_6,HSDV14_7,HSDV14_8,HSDV14_9,HSDV14_10,HSDV14_11,HSDV14_12,HSDV14_13,HSDV14_16,HSDV14_17,HSDV14_18,HSDV14_19,HSDV14_20,HSDV14_21,HSDV14_22,HSDV14_23,HSDV14_24,HSDV14_25,HSDV14_26,HSDV14_27,HSDV14_28,HSDV14_29,HSDV14_30,HSDV14_31,HSDV14_32,HSDV14_33,HSDV14_34,HSDV14_35,HSDV14_36,HSDV14_37,HSDV14_38,HSDV14_39,HSDV14_40)</f>
        <v>1</v>
      </c>
      <c r="B36" s="76" t="s">
        <v>647</v>
      </c>
      <c r="C36" s="95" t="s">
        <v>624</v>
      </c>
      <c r="D36" s="95" t="s">
        <v>624</v>
      </c>
      <c r="E36" s="95" t="s">
        <v>624</v>
      </c>
      <c r="F36" s="96" t="s">
        <v>625</v>
      </c>
      <c r="G36" s="76" t="b">
        <f>IF(AND(NOT(ISBLANK('4. Staffing Information'!S9))),AND(NOT(ISBLANK('4. Staffing Information'!I9))),TRUE)</f>
        <v>1</v>
      </c>
      <c r="H36" s="76" t="s">
        <v>648</v>
      </c>
      <c r="I36" s="90" t="b">
        <f>IF(AND(NOT(ISBLANK('4. Staffing Information'!I10))),AND(NOT(ISBLANK('4. Staffing Information'!S10))),TRUE)</f>
        <v>1</v>
      </c>
      <c r="J36" s="90" t="s">
        <v>649</v>
      </c>
      <c r="K36" s="86" t="b">
        <f>IF(OR(AND(NOT(ISBLANK('4. Staffing Information'!I12))),AND(NOT(ISBLANK('4. Staffing Information'!J12)))),AND(NOT(ISBLANK('4. Staffing Information'!H12))),TRUE)</f>
        <v>1</v>
      </c>
      <c r="L36" s="86" t="s">
        <v>650</v>
      </c>
      <c r="M36" s="79" t="b">
        <f>IF(AND(NOT(ISBLANK('4. Staffing Information'!H13))),IF(OR(AND(NOT(ISBLANK('4. Staffing Information'!I13))),AND(NOT(ISBLANK('4. Staffing Information'!J13))),),TRUE,FALSE),TRUE)</f>
        <v>1</v>
      </c>
      <c r="N36" s="79" t="s">
        <v>651</v>
      </c>
      <c r="O36" s="75" t="b">
        <f>IF(AND(NOT(ISBLANK('3. Mileage and Transport'!#REF!))),TRUE,FALSE)</f>
        <v>1</v>
      </c>
      <c r="P36" s="75" t="s">
        <v>652</v>
      </c>
    </row>
    <row r="37" spans="1:16" ht="15.5" x14ac:dyDescent="0.35">
      <c r="A37" s="97" t="b">
        <f>AND(HSDV15_1,HSDV15_2,HSDV15_3,HSDV15_4,HSDV15_5,HSDV15_6,HSDV15_7,HSDV15_8,HSDV15_9,HSDV15_10,HSDV15_11,HSDV15_12,HSDV15_13,HSDV15_16,HSDV15_17,HSDV15_18,HSDV15_19,HSDV15_20,HSDV15_21,HSDV15_22,HSDV15_23,HSDV15_24,HSDV15_25,HSDV15_26,HSDV15_27,HSDV15_28,HSDV15_29,HSDV15_30,HSDV15_31,HSDV15_32,HSDV15_33,HSDV15_34,HSDV15_35,HSDV15_36,HSDV15_37,HSDV15_38,HSDV15_39,HSDV15_40)</f>
        <v>0</v>
      </c>
      <c r="B37" s="98" t="s">
        <v>653</v>
      </c>
      <c r="C37" s="99" t="s">
        <v>624</v>
      </c>
      <c r="D37" s="100" t="s">
        <v>625</v>
      </c>
      <c r="E37" s="98" t="b">
        <f>IF(AND(NOT(ISBLANK('4. Staffing Information'!J9))),AND(NOT(ISBLANK('4. Staffing Information'!T9))),TRUE)</f>
        <v>1</v>
      </c>
      <c r="F37" s="98" t="s">
        <v>654</v>
      </c>
      <c r="G37" s="76" t="b">
        <f>IF(AND(NOT(ISBLANK('4. Staffing Information'!S10))),AND(NOT(ISBLANK('4. Staffing Information'!I10))),TRUE)</f>
        <v>1</v>
      </c>
      <c r="H37" s="76" t="s">
        <v>655</v>
      </c>
      <c r="I37" s="90" t="b">
        <f>IF(AND(NOT(ISBLANK('4. Staffing Information'!I11))),AND(NOT(ISBLANK('4. Staffing Information'!S11))),TRUE)</f>
        <v>1</v>
      </c>
      <c r="J37" s="90" t="s">
        <v>656</v>
      </c>
      <c r="K37" s="86" t="b">
        <f>IF(OR(AND(NOT(ISBLANK('4. Staffing Information'!I13))),AND(NOT(ISBLANK('4. Staffing Information'!J13)))),AND(NOT(ISBLANK('4. Staffing Information'!H13))),TRUE)</f>
        <v>1</v>
      </c>
      <c r="L37" s="86" t="s">
        <v>657</v>
      </c>
      <c r="M37" s="79" t="b">
        <f>IF(AND(NOT(ISBLANK('4. Staffing Information'!H14))),IF(OR(AND(NOT(ISBLANK('4. Staffing Information'!I14))),AND(NOT(ISBLANK('4. Staffing Information'!J14))),),TRUE,FALSE),TRUE)</f>
        <v>1</v>
      </c>
      <c r="N37" s="79" t="s">
        <v>658</v>
      </c>
      <c r="O37" s="75" t="b">
        <f>IF(AND(NOT(ISBLANK('3. Mileage and Transport'!#REF!))),TRUE,FALSE)</f>
        <v>1</v>
      </c>
      <c r="P37" s="75" t="s">
        <v>659</v>
      </c>
    </row>
    <row r="38" spans="1:16" x14ac:dyDescent="0.35">
      <c r="A38" s="101" t="b">
        <f>AND(HSDV16_1,HSDV16_2,HSDV16_3,HSDV16_4,HSDV16_5,HSDV16_6,HSDV16_7,HSDV16_8,HSDV16_9,HSDV16_10,HSDV16_11,HSDV16_12,HSDV16_13,HSDV16_16,HSDV16_17,HSDV16_18,HSDV16_19,HSDV16_20,HSDV16_21,HSDV16_22,HSDV16_23,HSDV16_24,HSDV16_25,HSDV16_26,HSDV16_27,HSDV16_28,HSDV16_29,HSDV16_30,HSDV16_31,HSDV16_32,HSDV16_33,HSDV16_34,HSDV16_35,HSDV16_36,HSDV16_37,HSDV16_38,HSDV16_39,HSDV16_40)</f>
        <v>1</v>
      </c>
      <c r="B38" s="101" t="s">
        <v>660</v>
      </c>
      <c r="C38" s="102" t="b">
        <f>IF(AND(NOT(ISBLANK('4. Staffing Information'!T9))),AND(NOT(ISBLANK('4. Staffing Information'!J9))),TRUE)</f>
        <v>1</v>
      </c>
      <c r="D38" s="101" t="s">
        <v>661</v>
      </c>
      <c r="E38" s="98" t="b">
        <f>IF(AND(NOT(ISBLANK('4. Staffing Information'!J10))),AND(NOT(ISBLANK('4. Staffing Information'!T10))),TRUE)</f>
        <v>1</v>
      </c>
      <c r="F38" s="98" t="s">
        <v>662</v>
      </c>
      <c r="G38" s="76" t="b">
        <f>IF(AND(NOT(ISBLANK('4. Staffing Information'!S11))),AND(NOT(ISBLANK('4. Staffing Information'!I11))),TRUE)</f>
        <v>1</v>
      </c>
      <c r="H38" s="76" t="s">
        <v>663</v>
      </c>
      <c r="I38" s="90" t="b">
        <f>IF(AND(NOT(ISBLANK('4. Staffing Information'!I12))),AND(NOT(ISBLANK('4. Staffing Information'!S12))),TRUE)</f>
        <v>1</v>
      </c>
      <c r="J38" s="90" t="s">
        <v>664</v>
      </c>
      <c r="K38" s="86" t="b">
        <f>IF(OR(AND(NOT(ISBLANK('4. Staffing Information'!I14))),AND(NOT(ISBLANK('4. Staffing Information'!J14)))),AND(NOT(ISBLANK('4. Staffing Information'!H14))),TRUE)</f>
        <v>1</v>
      </c>
      <c r="L38" s="86" t="s">
        <v>665</v>
      </c>
      <c r="M38" s="79" t="b">
        <f>IF(AND(NOT(ISBLANK('4. Staffing Information'!H15))),IF(OR(AND(NOT(ISBLANK('4. Staffing Information'!I15))),AND(NOT(ISBLANK('4. Staffing Information'!J15))),),TRUE,FALSE),TRUE)</f>
        <v>1</v>
      </c>
      <c r="N38" s="79" t="s">
        <v>666</v>
      </c>
      <c r="O38" s="76" t="b">
        <f>IF(AND(NOT(ISBLANK('3. Mileage and Transport'!D15))),TRUE,FALSE)</f>
        <v>0</v>
      </c>
      <c r="P38" s="76" t="s">
        <v>667</v>
      </c>
    </row>
    <row r="39" spans="1:16" x14ac:dyDescent="0.35">
      <c r="C39" s="102" t="b">
        <f>IF(AND(NOT(ISBLANK('4. Staffing Information'!T10))),AND(NOT(ISBLANK('4. Staffing Information'!J10))),TRUE)</f>
        <v>1</v>
      </c>
      <c r="D39" s="101" t="s">
        <v>668</v>
      </c>
      <c r="E39" s="98" t="b">
        <f>IF(AND(NOT(ISBLANK('4. Staffing Information'!J11))),AND(NOT(ISBLANK('4. Staffing Information'!T11))),TRUE)</f>
        <v>1</v>
      </c>
      <c r="F39" s="98" t="s">
        <v>669</v>
      </c>
      <c r="G39" s="76" t="b">
        <f>IF(AND(NOT(ISBLANK('4. Staffing Information'!S12))),AND(NOT(ISBLANK('4. Staffing Information'!I12))),TRUE)</f>
        <v>1</v>
      </c>
      <c r="H39" s="76" t="s">
        <v>670</v>
      </c>
      <c r="I39" s="90" t="b">
        <f>IF(AND(NOT(ISBLANK('4. Staffing Information'!I13))),AND(NOT(ISBLANK('4. Staffing Information'!S13))),TRUE)</f>
        <v>1</v>
      </c>
      <c r="J39" s="90" t="s">
        <v>671</v>
      </c>
      <c r="K39" s="86" t="b">
        <f>IF(OR(AND(NOT(ISBLANK('4. Staffing Information'!I15))),AND(NOT(ISBLANK('4. Staffing Information'!J15)))),AND(NOT(ISBLANK('4. Staffing Information'!H15))),TRUE)</f>
        <v>1</v>
      </c>
      <c r="L39" s="86" t="s">
        <v>672</v>
      </c>
      <c r="M39" s="79" t="b">
        <f>IF(AND(NOT(ISBLANK('4. Staffing Information'!H16))),IF(OR(AND(NOT(ISBLANK('4. Staffing Information'!I16))),AND(NOT(ISBLANK('4. Staffing Information'!J16))),),TRUE,FALSE),TRUE)</f>
        <v>1</v>
      </c>
      <c r="N39" s="79" t="s">
        <v>673</v>
      </c>
      <c r="O39" s="76" t="b">
        <f>IF(AND(NOT(ISBLANK('3. Mileage and Transport'!D16))),TRUE,FALSE)</f>
        <v>0</v>
      </c>
      <c r="P39" s="76" t="s">
        <v>674</v>
      </c>
    </row>
    <row r="40" spans="1:16" x14ac:dyDescent="0.35">
      <c r="C40" s="102" t="b">
        <f>IF(AND(NOT(ISBLANK('4. Staffing Information'!T11))),AND(NOT(ISBLANK('4. Staffing Information'!J11))),TRUE)</f>
        <v>1</v>
      </c>
      <c r="D40" s="101" t="s">
        <v>675</v>
      </c>
      <c r="E40" s="98" t="b">
        <f>IF(AND(NOT(ISBLANK('4. Staffing Information'!J12))),AND(NOT(ISBLANK('4. Staffing Information'!T12))),TRUE)</f>
        <v>1</v>
      </c>
      <c r="F40" s="98" t="s">
        <v>676</v>
      </c>
      <c r="G40" s="76" t="b">
        <f>IF(AND(NOT(ISBLANK('4. Staffing Information'!S13))),AND(NOT(ISBLANK('4. Staffing Information'!I13))),TRUE)</f>
        <v>1</v>
      </c>
      <c r="H40" s="76" t="s">
        <v>677</v>
      </c>
      <c r="I40" s="90" t="b">
        <f>IF(AND(NOT(ISBLANK('4. Staffing Information'!I14))),AND(NOT(ISBLANK('4. Staffing Information'!S14))),TRUE)</f>
        <v>1</v>
      </c>
      <c r="J40" s="90" t="s">
        <v>678</v>
      </c>
      <c r="K40" s="86" t="b">
        <f>IF(OR(AND(NOT(ISBLANK('4. Staffing Information'!I16))),AND(NOT(ISBLANK('4. Staffing Information'!J16)))),AND(NOT(ISBLANK('4. Staffing Information'!H16))),TRUE)</f>
        <v>1</v>
      </c>
      <c r="L40" s="86" t="s">
        <v>679</v>
      </c>
      <c r="M40" s="79" t="b">
        <f>IF(AND(NOT(ISBLANK('4. Staffing Information'!H17))),IF(OR(AND(NOT(ISBLANK('4. Staffing Information'!I17))),AND(NOT(ISBLANK('4. Staffing Information'!J17))),),TRUE,FALSE),TRUE)</f>
        <v>1</v>
      </c>
      <c r="N40" s="79" t="s">
        <v>680</v>
      </c>
      <c r="O40" s="76" t="b">
        <f>IF(AND(NOT(ISBLANK('3. Mileage and Transport'!D17))),TRUE,FALSE)</f>
        <v>0</v>
      </c>
      <c r="P40" s="76" t="s">
        <v>681</v>
      </c>
    </row>
    <row r="41" spans="1:16" x14ac:dyDescent="0.35">
      <c r="C41" s="102" t="b">
        <f>IF(AND(NOT(ISBLANK('4. Staffing Information'!T12))),AND(NOT(ISBLANK('4. Staffing Information'!J12))),TRUE)</f>
        <v>1</v>
      </c>
      <c r="D41" s="101" t="s">
        <v>682</v>
      </c>
      <c r="E41" s="98" t="b">
        <f>IF(AND(NOT(ISBLANK('4. Staffing Information'!J13))),AND(NOT(ISBLANK('4. Staffing Information'!T13))),TRUE)</f>
        <v>1</v>
      </c>
      <c r="F41" s="98" t="s">
        <v>683</v>
      </c>
      <c r="G41" s="76" t="b">
        <f>IF(AND(NOT(ISBLANK('4. Staffing Information'!S14))),AND(NOT(ISBLANK('4. Staffing Information'!I14))),TRUE)</f>
        <v>1</v>
      </c>
      <c r="H41" s="76" t="s">
        <v>684</v>
      </c>
      <c r="I41" s="90" t="b">
        <f>IF(AND(NOT(ISBLANK('4. Staffing Information'!I15))),AND(NOT(ISBLANK('4. Staffing Information'!S15))),TRUE)</f>
        <v>1</v>
      </c>
      <c r="J41" s="90" t="s">
        <v>685</v>
      </c>
      <c r="K41" s="86" t="b">
        <f>IF(OR(AND(NOT(ISBLANK('4. Staffing Information'!I17))),AND(NOT(ISBLANK('4. Staffing Information'!J17)))),AND(NOT(ISBLANK('4. Staffing Information'!H17))),TRUE)</f>
        <v>1</v>
      </c>
      <c r="L41" s="86" t="s">
        <v>686</v>
      </c>
      <c r="M41" s="79" t="b">
        <f>IF(AND(NOT(ISBLANK('4. Staffing Information'!H18))),IF(OR(AND(NOT(ISBLANK('4. Staffing Information'!I18))),AND(NOT(ISBLANK('4. Staffing Information'!J18))),),TRUE,FALSE),TRUE)</f>
        <v>1</v>
      </c>
      <c r="N41" s="79" t="s">
        <v>687</v>
      </c>
      <c r="O41" s="76" t="b">
        <f>IF(AND(NOT(ISBLANK('3. Mileage and Transport'!D18))),TRUE,FALSE)</f>
        <v>1</v>
      </c>
      <c r="P41" s="76" t="s">
        <v>688</v>
      </c>
    </row>
    <row r="42" spans="1:16" x14ac:dyDescent="0.35">
      <c r="C42" s="102" t="b">
        <f>IF(AND(NOT(ISBLANK('4. Staffing Information'!T13))),AND(NOT(ISBLANK('4. Staffing Information'!J13))),TRUE)</f>
        <v>1</v>
      </c>
      <c r="D42" s="101" t="s">
        <v>689</v>
      </c>
      <c r="E42" s="98" t="b">
        <f>IF(AND(NOT(ISBLANK('4. Staffing Information'!J14))),AND(NOT(ISBLANK('4. Staffing Information'!T14))),TRUE)</f>
        <v>1</v>
      </c>
      <c r="F42" s="98" t="s">
        <v>690</v>
      </c>
      <c r="G42" s="76" t="b">
        <f>IF(AND(NOT(ISBLANK('4. Staffing Information'!S15))),AND(NOT(ISBLANK('4. Staffing Information'!I15))),TRUE)</f>
        <v>1</v>
      </c>
      <c r="H42" s="76" t="s">
        <v>691</v>
      </c>
      <c r="I42" s="90" t="b">
        <f>IF(AND(NOT(ISBLANK('4. Staffing Information'!I16))),AND(NOT(ISBLANK('4. Staffing Information'!S16))),TRUE)</f>
        <v>0</v>
      </c>
      <c r="J42" s="90" t="s">
        <v>692</v>
      </c>
      <c r="K42" s="86" t="b">
        <f>IF(OR(AND(NOT(ISBLANK('4. Staffing Information'!I18))),AND(NOT(ISBLANK('4. Staffing Information'!J18)))),AND(NOT(ISBLANK('4. Staffing Information'!H18))),TRUE)</f>
        <v>1</v>
      </c>
      <c r="L42" s="86" t="s">
        <v>693</v>
      </c>
      <c r="M42" s="79" t="b">
        <f>IF(AND(NOT(ISBLANK('4. Staffing Information'!H19))),IF(OR(AND(NOT(ISBLANK('4. Staffing Information'!I19))),AND(NOT(ISBLANK('4. Staffing Information'!J19))),),TRUE,FALSE),TRUE)</f>
        <v>1</v>
      </c>
      <c r="N42" s="79" t="s">
        <v>694</v>
      </c>
      <c r="O42" s="76" t="b">
        <f>IF(AND(NOT(ISBLANK('3. Mileage and Transport'!F20))),TRUE,FALSE)</f>
        <v>0</v>
      </c>
      <c r="P42" s="76" t="s">
        <v>695</v>
      </c>
    </row>
    <row r="43" spans="1:16" x14ac:dyDescent="0.35">
      <c r="C43" s="102" t="b">
        <f>IF(AND(NOT(ISBLANK('4. Staffing Information'!T14))),AND(NOT(ISBLANK('4. Staffing Information'!J14))),TRUE)</f>
        <v>1</v>
      </c>
      <c r="D43" s="101" t="s">
        <v>696</v>
      </c>
      <c r="E43" s="98" t="b">
        <f>IF(AND(NOT(ISBLANK('4. Staffing Information'!J15))),AND(NOT(ISBLANK('4. Staffing Information'!T15))),TRUE)</f>
        <v>1</v>
      </c>
      <c r="F43" s="98" t="s">
        <v>697</v>
      </c>
      <c r="G43" s="76" t="b">
        <f>IF(AND(NOT(ISBLANK('4. Staffing Information'!S16))),AND(NOT(ISBLANK('4. Staffing Information'!I16))),TRUE)</f>
        <v>1</v>
      </c>
      <c r="H43" s="76" t="s">
        <v>698</v>
      </c>
      <c r="I43" s="90" t="b">
        <f>IF(AND(NOT(ISBLANK('4. Staffing Information'!I17))),AND(NOT(ISBLANK('4. Staffing Information'!S17))),TRUE)</f>
        <v>1</v>
      </c>
      <c r="J43" s="90" t="s">
        <v>699</v>
      </c>
      <c r="K43" s="86" t="b">
        <f>IF(OR(AND(NOT(ISBLANK('4. Staffing Information'!I19))),AND(NOT(ISBLANK('4. Staffing Information'!J19)))),AND(NOT(ISBLANK('4. Staffing Information'!H19))),TRUE)</f>
        <v>1</v>
      </c>
      <c r="L43" s="86" t="s">
        <v>700</v>
      </c>
      <c r="M43" s="79" t="b">
        <f>IF(AND(NOT(ISBLANK('4. Staffing Information'!H20))),IF(OR(AND(NOT(ISBLANK('4. Staffing Information'!I20))),AND(NOT(ISBLANK('4. Staffing Information'!J20))),),TRUE,FALSE),TRUE)</f>
        <v>1</v>
      </c>
      <c r="N43" s="79" t="s">
        <v>701</v>
      </c>
      <c r="O43" s="76" t="b">
        <f>IF(AND(NOT(ISBLANK('3. Mileage and Transport'!D21))),TRUE,FALSE)</f>
        <v>0</v>
      </c>
      <c r="P43" s="76" t="s">
        <v>702</v>
      </c>
    </row>
    <row r="44" spans="1:16" x14ac:dyDescent="0.35">
      <c r="C44" s="102" t="b">
        <f>IF(AND(NOT(ISBLANK('4. Staffing Information'!T15))),AND(NOT(ISBLANK('4. Staffing Information'!J15))),TRUE)</f>
        <v>1</v>
      </c>
      <c r="D44" s="101" t="s">
        <v>703</v>
      </c>
      <c r="E44" s="98" t="b">
        <f>IF(AND(NOT(ISBLANK('4. Staffing Information'!J16))),AND(NOT(ISBLANK('4. Staffing Information'!T16))),TRUE)</f>
        <v>0</v>
      </c>
      <c r="F44" s="98" t="s">
        <v>704</v>
      </c>
      <c r="G44" s="76" t="b">
        <f>IF(AND(NOT(ISBLANK('4. Staffing Information'!S17))),AND(NOT(ISBLANK('4. Staffing Information'!I17))),TRUE)</f>
        <v>1</v>
      </c>
      <c r="H44" s="76" t="s">
        <v>705</v>
      </c>
      <c r="I44" s="90" t="b">
        <f>IF(AND(NOT(ISBLANK('4. Staffing Information'!I18))),AND(NOT(ISBLANK('4. Staffing Information'!S18))),TRUE)</f>
        <v>1</v>
      </c>
      <c r="J44" s="90" t="s">
        <v>706</v>
      </c>
      <c r="K44" s="86" t="b">
        <f>IF(OR(AND(NOT(ISBLANK('4. Staffing Information'!I20))),AND(NOT(ISBLANK('4. Staffing Information'!J20)))),AND(NOT(ISBLANK('4. Staffing Information'!H20))),TRUE)</f>
        <v>1</v>
      </c>
      <c r="L44" s="86" t="s">
        <v>707</v>
      </c>
      <c r="M44" s="79" t="b">
        <f>IF(AND(NOT(ISBLANK('4. Staffing Information'!H21))),IF(OR(AND(NOT(ISBLANK('4. Staffing Information'!I21))),AND(NOT(ISBLANK('4. Staffing Information'!J21))),),TRUE,FALSE),TRUE)</f>
        <v>1</v>
      </c>
      <c r="N44" s="79" t="s">
        <v>708</v>
      </c>
      <c r="O44" s="76" t="b">
        <f>IF(AND(NOT(ISBLANK('3. Mileage and Transport'!D22))),TRUE,FALSE)</f>
        <v>0</v>
      </c>
      <c r="P44" s="76" t="s">
        <v>709</v>
      </c>
    </row>
    <row r="45" spans="1:16" x14ac:dyDescent="0.35">
      <c r="C45" s="102" t="b">
        <f>IF(AND(NOT(ISBLANK('4. Staffing Information'!T16))),AND(NOT(ISBLANK('4. Staffing Information'!J16))),TRUE)</f>
        <v>1</v>
      </c>
      <c r="D45" s="101" t="s">
        <v>710</v>
      </c>
      <c r="E45" s="98" t="b">
        <f>IF(AND(NOT(ISBLANK('4. Staffing Information'!J17))),AND(NOT(ISBLANK('4. Staffing Information'!T17))),TRUE)</f>
        <v>1</v>
      </c>
      <c r="F45" s="98" t="s">
        <v>711</v>
      </c>
      <c r="G45" s="76" t="b">
        <f>IF(AND(NOT(ISBLANK('4. Staffing Information'!S18))),AND(NOT(ISBLANK('4. Staffing Information'!I18))),TRUE)</f>
        <v>1</v>
      </c>
      <c r="H45" s="76" t="s">
        <v>712</v>
      </c>
      <c r="I45" s="90" t="b">
        <f>IF(AND(NOT(ISBLANK('4. Staffing Information'!I19))),AND(NOT(ISBLANK('4. Staffing Information'!S19))),TRUE)</f>
        <v>1</v>
      </c>
      <c r="J45" s="90" t="s">
        <v>713</v>
      </c>
      <c r="K45" s="86" t="b">
        <f>IF(OR(AND(NOT(ISBLANK('4. Staffing Information'!I21))),AND(NOT(ISBLANK('4. Staffing Information'!J21)))),AND(NOT(ISBLANK('4. Staffing Information'!H21))),TRUE)</f>
        <v>1</v>
      </c>
      <c r="L45" s="86" t="s">
        <v>714</v>
      </c>
      <c r="M45" s="79" t="b">
        <f>IF(AND(NOT(ISBLANK('4. Staffing Information'!H26))),IF(OR(AND(NOT(ISBLANK('4. Staffing Information'!I26))),AND(NOT(ISBLANK('4. Staffing Information'!J26))),),TRUE,FALSE),TRUE)</f>
        <v>1</v>
      </c>
      <c r="N45" s="79" t="s">
        <v>715</v>
      </c>
      <c r="O45" s="76" t="b">
        <f>IF(AND(NOT(ISBLANK('3. Mileage and Transport'!D23))),TRUE,FALSE)</f>
        <v>0</v>
      </c>
      <c r="P45" s="76" t="s">
        <v>716</v>
      </c>
    </row>
    <row r="46" spans="1:16" x14ac:dyDescent="0.35">
      <c r="C46" s="102" t="b">
        <f>IF(AND(NOT(ISBLANK('4. Staffing Information'!T17))),AND(NOT(ISBLANK('4. Staffing Information'!J17))),TRUE)</f>
        <v>1</v>
      </c>
      <c r="D46" s="101" t="s">
        <v>717</v>
      </c>
      <c r="E46" s="98" t="b">
        <f>IF(AND(NOT(ISBLANK('4. Staffing Information'!J18))),AND(NOT(ISBLANK('4. Staffing Information'!T18))),TRUE)</f>
        <v>1</v>
      </c>
      <c r="F46" s="98" t="s">
        <v>718</v>
      </c>
      <c r="G46" s="76" t="b">
        <f>IF(AND(NOT(ISBLANK('4. Staffing Information'!S19))),AND(NOT(ISBLANK('4. Staffing Information'!I19))),TRUE)</f>
        <v>1</v>
      </c>
      <c r="H46" s="76" t="s">
        <v>719</v>
      </c>
      <c r="I46" s="90" t="b">
        <f>IF(AND(NOT(ISBLANK('4. Staffing Information'!I20))),AND(NOT(ISBLANK('4. Staffing Information'!S20))),TRUE)</f>
        <v>1</v>
      </c>
      <c r="J46" s="90" t="s">
        <v>720</v>
      </c>
      <c r="K46" s="86" t="b">
        <f>IF(OR(AND(NOT(ISBLANK('4. Staffing Information'!I26))),AND(NOT(ISBLANK('4. Staffing Information'!J26)))),AND(NOT(ISBLANK('4. Staffing Information'!H26))),TRUE)</f>
        <v>1</v>
      </c>
      <c r="L46" s="86" t="s">
        <v>721</v>
      </c>
      <c r="M46" s="79" t="b">
        <f>IF(AND(NOT(ISBLANK('4. Staffing Information'!H27))),IF(OR(AND(NOT(ISBLANK('4. Staffing Information'!I27))),AND(NOT(ISBLANK('4. Staffing Information'!J27))),),TRUE,FALSE),TRUE)</f>
        <v>1</v>
      </c>
      <c r="N46" s="79" t="s">
        <v>722</v>
      </c>
      <c r="O46" s="76" t="b">
        <f>IF(AND(NOT(ISBLANK('3. Mileage and Transport'!D24))),TRUE,FALSE)</f>
        <v>0</v>
      </c>
      <c r="P46" s="76" t="s">
        <v>723</v>
      </c>
    </row>
    <row r="47" spans="1:16" x14ac:dyDescent="0.35">
      <c r="C47" s="102" t="b">
        <f>IF(AND(NOT(ISBLANK('4. Staffing Information'!T18))),AND(NOT(ISBLANK('4. Staffing Information'!J18))),TRUE)</f>
        <v>1</v>
      </c>
      <c r="D47" s="101" t="s">
        <v>724</v>
      </c>
      <c r="E47" s="98" t="b">
        <f>IF(AND(NOT(ISBLANK('4. Staffing Information'!J19))),AND(NOT(ISBLANK('4. Staffing Information'!T19))),TRUE)</f>
        <v>1</v>
      </c>
      <c r="F47" s="98" t="s">
        <v>725</v>
      </c>
      <c r="G47" s="76" t="b">
        <f>IF(AND(NOT(ISBLANK('4. Staffing Information'!S20))),AND(NOT(ISBLANK('4. Staffing Information'!I20))),TRUE)</f>
        <v>1</v>
      </c>
      <c r="H47" s="76" t="s">
        <v>726</v>
      </c>
      <c r="I47" s="90" t="b">
        <f>IF(AND(NOT(ISBLANK('4. Staffing Information'!I21))),AND(NOT(ISBLANK('4. Staffing Information'!S21))),TRUE)</f>
        <v>1</v>
      </c>
      <c r="J47" s="90" t="s">
        <v>727</v>
      </c>
      <c r="K47" s="86" t="b">
        <f>IF(OR(AND(NOT(ISBLANK('4. Staffing Information'!I27))),AND(NOT(ISBLANK('4. Staffing Information'!J27)))),AND(NOT(ISBLANK('4. Staffing Information'!H27))),TRUE)</f>
        <v>1</v>
      </c>
      <c r="L47" s="86" t="s">
        <v>728</v>
      </c>
      <c r="M47" s="79" t="b">
        <f>IF(AND(NOT(ISBLANK('4. Staffing Information'!H28))),IF(OR(AND(NOT(ISBLANK('4. Staffing Information'!I28))),AND(NOT(ISBLANK('4. Staffing Information'!J28))),),TRUE,FALSE),TRUE)</f>
        <v>1</v>
      </c>
      <c r="N47" s="79" t="s">
        <v>729</v>
      </c>
      <c r="O47" s="77" t="b">
        <f>IF(AND(NOT(ISBLANK('3. Mileage and Transport'!D26))),TRUE,FALSE)</f>
        <v>0</v>
      </c>
      <c r="P47" s="77" t="s">
        <v>730</v>
      </c>
    </row>
    <row r="48" spans="1:16" x14ac:dyDescent="0.35">
      <c r="C48" s="102" t="b">
        <f>IF(AND(NOT(ISBLANK('4. Staffing Information'!T19))),AND(NOT(ISBLANK('4. Staffing Information'!J19))),TRUE)</f>
        <v>1</v>
      </c>
      <c r="D48" s="101" t="s">
        <v>731</v>
      </c>
      <c r="E48" s="98" t="b">
        <f>IF(AND(NOT(ISBLANK('4. Staffing Information'!J20))),AND(NOT(ISBLANK('4. Staffing Information'!T20))),TRUE)</f>
        <v>1</v>
      </c>
      <c r="F48" s="98" t="s">
        <v>732</v>
      </c>
      <c r="G48" s="76" t="b">
        <f>IF(AND(NOT(ISBLANK('4. Staffing Information'!S21))),AND(NOT(ISBLANK('4. Staffing Information'!I21))),TRUE)</f>
        <v>1</v>
      </c>
      <c r="H48" s="76" t="s">
        <v>733</v>
      </c>
      <c r="I48" s="90" t="b">
        <f>IF(AND(NOT(ISBLANK('4. Staffing Information'!I26))),AND(NOT(ISBLANK('4. Staffing Information'!S26))),TRUE)</f>
        <v>1</v>
      </c>
      <c r="J48" s="90" t="s">
        <v>734</v>
      </c>
      <c r="K48" s="86" t="b">
        <f>IF(OR(AND(NOT(ISBLANK('4. Staffing Information'!I28))),AND(NOT(ISBLANK('4. Staffing Information'!J28)))),AND(NOT(ISBLANK('4. Staffing Information'!H28))),TRUE)</f>
        <v>1</v>
      </c>
      <c r="L48" s="86" t="s">
        <v>735</v>
      </c>
      <c r="M48" s="79" t="b">
        <f>IF(AND(NOT(ISBLANK('4. Staffing Information'!H29))),IF(OR(AND(NOT(ISBLANK('4. Staffing Information'!I29))),AND(NOT(ISBLANK('4. Staffing Information'!J29))),),TRUE,FALSE),TRUE)</f>
        <v>1</v>
      </c>
      <c r="N48" s="79" t="s">
        <v>736</v>
      </c>
      <c r="O48" s="78" t="b">
        <f>IF(AND(NOT(ISBLANK('3. Mileage and Transport'!#REF!))),TRUE,FALSE)</f>
        <v>1</v>
      </c>
      <c r="P48" s="78" t="s">
        <v>737</v>
      </c>
    </row>
    <row r="49" spans="3:17" x14ac:dyDescent="0.35">
      <c r="C49" s="102" t="b">
        <f>IF(AND(NOT(ISBLANK('4. Staffing Information'!T20))),AND(NOT(ISBLANK('4. Staffing Information'!J20))),TRUE)</f>
        <v>1</v>
      </c>
      <c r="D49" s="101" t="s">
        <v>738</v>
      </c>
      <c r="E49" s="98" t="b">
        <f>IF(AND(NOT(ISBLANK('4. Staffing Information'!J21))),AND(NOT(ISBLANK('4. Staffing Information'!T21))),TRUE)</f>
        <v>1</v>
      </c>
      <c r="F49" s="98" t="s">
        <v>739</v>
      </c>
      <c r="G49" s="76" t="b">
        <f>IF(AND(NOT(ISBLANK('4. Staffing Information'!S26))),AND(NOT(ISBLANK('4. Staffing Information'!I26))),TRUE)</f>
        <v>1</v>
      </c>
      <c r="H49" s="76" t="s">
        <v>740</v>
      </c>
      <c r="I49" s="90" t="b">
        <f>IF(AND(NOT(ISBLANK('4. Staffing Information'!I27))),AND(NOT(ISBLANK('4. Staffing Information'!S27))),TRUE)</f>
        <v>1</v>
      </c>
      <c r="J49" s="90" t="s">
        <v>741</v>
      </c>
      <c r="K49" s="86" t="b">
        <f>IF(OR(AND(NOT(ISBLANK('4. Staffing Information'!I29))),AND(NOT(ISBLANK('4. Staffing Information'!J29)))),AND(NOT(ISBLANK('4. Staffing Information'!H29))),TRUE)</f>
        <v>1</v>
      </c>
      <c r="L49" s="86" t="s">
        <v>742</v>
      </c>
      <c r="M49" s="79" t="b">
        <f>IF(AND(NOT(ISBLANK('4. Staffing Information'!H30))),IF(OR(AND(NOT(ISBLANK('4. Staffing Information'!I30))),AND(NOT(ISBLANK('4. Staffing Information'!J30))),),TRUE,FALSE),TRUE)</f>
        <v>1</v>
      </c>
      <c r="N49" s="79" t="s">
        <v>743</v>
      </c>
      <c r="O49" s="73" t="e">
        <f>IF(AND(NOT(ISBLANK('3. Mileage and Transport'!#REF!)),IF('3. Mileage and Transport'!#REF!&gt;=0,TRUE,FALSE)),TRUE,FALSE)</f>
        <v>#REF!</v>
      </c>
      <c r="P49" s="73" t="s">
        <v>744</v>
      </c>
      <c r="Q49" s="56" t="s">
        <v>745</v>
      </c>
    </row>
    <row r="50" spans="3:17" x14ac:dyDescent="0.35">
      <c r="C50" s="102" t="b">
        <f>IF(AND(NOT(ISBLANK('4. Staffing Information'!T21))),AND(NOT(ISBLANK('4. Staffing Information'!J21))),TRUE)</f>
        <v>1</v>
      </c>
      <c r="D50" s="101" t="s">
        <v>746</v>
      </c>
      <c r="E50" s="98" t="b">
        <f>IF(AND(NOT(ISBLANK('4. Staffing Information'!J26))),AND(NOT(ISBLANK('4. Staffing Information'!T26))),TRUE)</f>
        <v>1</v>
      </c>
      <c r="F50" s="98" t="s">
        <v>747</v>
      </c>
      <c r="G50" s="76" t="b">
        <f>IF(AND(NOT(ISBLANK('4. Staffing Information'!S27))),AND(NOT(ISBLANK('4. Staffing Information'!I27))),TRUE)</f>
        <v>1</v>
      </c>
      <c r="H50" s="76" t="s">
        <v>748</v>
      </c>
      <c r="I50" s="90" t="b">
        <f>IF(AND(NOT(ISBLANK('4. Staffing Information'!I28))),AND(NOT(ISBLANK('4. Staffing Information'!S28))),TRUE)</f>
        <v>1</v>
      </c>
      <c r="J50" s="90" t="s">
        <v>749</v>
      </c>
      <c r="K50" s="86" t="b">
        <f>IF(OR(AND(NOT(ISBLANK('4. Staffing Information'!I30))),AND(NOT(ISBLANK('4. Staffing Information'!J30)))),AND(NOT(ISBLANK('4. Staffing Information'!H30))),TRUE)</f>
        <v>1</v>
      </c>
      <c r="L50" s="86" t="s">
        <v>750</v>
      </c>
      <c r="M50" s="79" t="b">
        <f>IF(AND(NOT(ISBLANK('4. Staffing Information'!H31))),IF(OR(AND(NOT(ISBLANK('4. Staffing Information'!I31))),AND(NOT(ISBLANK('4. Staffing Information'!J31))),),TRUE,FALSE),TRUE)</f>
        <v>1</v>
      </c>
      <c r="N50" s="79" t="s">
        <v>751</v>
      </c>
      <c r="O50" s="73" t="e">
        <f>IF(AND(NOT(ISBLANK('3. Mileage and Transport'!#REF!)),IF('3. Mileage and Transport'!#REF!&gt;=0,TRUE,FALSE)),TRUE,FALSE)</f>
        <v>#REF!</v>
      </c>
      <c r="P50" s="73" t="s">
        <v>752</v>
      </c>
      <c r="Q50" s="56" t="s">
        <v>745</v>
      </c>
    </row>
    <row r="51" spans="3:17" x14ac:dyDescent="0.35">
      <c r="C51" s="102" t="b">
        <f>IF(AND(NOT(ISBLANK('4. Staffing Information'!T26))),AND(NOT(ISBLANK('4. Staffing Information'!J26))),TRUE)</f>
        <v>1</v>
      </c>
      <c r="D51" s="101" t="s">
        <v>753</v>
      </c>
      <c r="E51" s="98" t="b">
        <f>IF(AND(NOT(ISBLANK('4. Staffing Information'!J27))),AND(NOT(ISBLANK('4. Staffing Information'!T27))),TRUE)</f>
        <v>1</v>
      </c>
      <c r="F51" s="98" t="s">
        <v>754</v>
      </c>
      <c r="G51" s="76" t="b">
        <f>IF(AND(NOT(ISBLANK('4. Staffing Information'!S28))),AND(NOT(ISBLANK('4. Staffing Information'!I28))),TRUE)</f>
        <v>1</v>
      </c>
      <c r="H51" s="76" t="s">
        <v>755</v>
      </c>
      <c r="I51" s="90" t="b">
        <f>IF(AND(NOT(ISBLANK('4. Staffing Information'!I29))),AND(NOT(ISBLANK('4. Staffing Information'!S29))),TRUE)</f>
        <v>1</v>
      </c>
      <c r="J51" s="90" t="s">
        <v>756</v>
      </c>
      <c r="K51" s="86" t="b">
        <f>IF(OR(AND(NOT(ISBLANK('4. Staffing Information'!I31))),AND(NOT(ISBLANK('4. Staffing Information'!J31)))),AND(NOT(ISBLANK('4. Staffing Information'!H31))),TRUE)</f>
        <v>1</v>
      </c>
      <c r="L51" s="86" t="s">
        <v>757</v>
      </c>
      <c r="M51" s="79" t="b">
        <f>IF(AND(NOT(ISBLANK('4. Staffing Information'!H32))),IF(OR(AND(NOT(ISBLANK('4. Staffing Information'!I32))),AND(NOT(ISBLANK('4. Staffing Information'!J32))),),TRUE,FALSE),TRUE)</f>
        <v>1</v>
      </c>
      <c r="N51" s="79" t="s">
        <v>758</v>
      </c>
      <c r="O51" s="73" t="e">
        <f>IF(AND(NOT(ISBLANK('3. Mileage and Transport'!#REF!)),IF('3. Mileage and Transport'!#REF!&gt;=0,TRUE,FALSE)),TRUE,FALSE)</f>
        <v>#REF!</v>
      </c>
      <c r="P51" s="73" t="s">
        <v>759</v>
      </c>
      <c r="Q51" s="56" t="s">
        <v>745</v>
      </c>
    </row>
    <row r="52" spans="3:17" x14ac:dyDescent="0.35">
      <c r="C52" s="102" t="b">
        <f>IF(AND(NOT(ISBLANK('4. Staffing Information'!T27))),AND(NOT(ISBLANK('4. Staffing Information'!J27))),TRUE)</f>
        <v>1</v>
      </c>
      <c r="D52" s="101" t="s">
        <v>760</v>
      </c>
      <c r="E52" s="98" t="b">
        <f>IF(AND(NOT(ISBLANK('4. Staffing Information'!J28))),AND(NOT(ISBLANK('4. Staffing Information'!T28))),TRUE)</f>
        <v>1</v>
      </c>
      <c r="F52" s="98" t="s">
        <v>761</v>
      </c>
      <c r="G52" s="76" t="b">
        <f>IF(AND(NOT(ISBLANK('4. Staffing Information'!S29))),AND(NOT(ISBLANK('4. Staffing Information'!I29))),TRUE)</f>
        <v>1</v>
      </c>
      <c r="H52" s="76" t="s">
        <v>762</v>
      </c>
      <c r="I52" s="90" t="b">
        <f>IF(AND(NOT(ISBLANK('4. Staffing Information'!I30))),AND(NOT(ISBLANK('4. Staffing Information'!S30))),TRUE)</f>
        <v>1</v>
      </c>
      <c r="J52" s="90" t="s">
        <v>763</v>
      </c>
      <c r="K52" s="86" t="b">
        <f>IF(OR(AND(NOT(ISBLANK('4. Staffing Information'!I32))),AND(NOT(ISBLANK('4. Staffing Information'!J32)))),AND(NOT(ISBLANK('4. Staffing Information'!H32))),TRUE)</f>
        <v>1</v>
      </c>
      <c r="L52" s="86" t="s">
        <v>764</v>
      </c>
      <c r="M52" s="79" t="b">
        <f>IF(AND(NOT(ISBLANK('4. Staffing Information'!H33))),IF(OR(AND(NOT(ISBLANK('4. Staffing Information'!I33))),AND(NOT(ISBLANK('4. Staffing Information'!J33))),),TRUE,FALSE),TRUE)</f>
        <v>1</v>
      </c>
      <c r="N52" s="79" t="s">
        <v>765</v>
      </c>
      <c r="O52" s="73" t="e">
        <f>IF(AND(NOT(ISBLANK('3. Mileage and Transport'!#REF!)),IF('3. Mileage and Transport'!#REF!&gt;=0,TRUE,FALSE)),TRUE,FALSE)</f>
        <v>#REF!</v>
      </c>
      <c r="P52" s="73" t="s">
        <v>766</v>
      </c>
      <c r="Q52" s="56" t="s">
        <v>745</v>
      </c>
    </row>
    <row r="53" spans="3:17" x14ac:dyDescent="0.35">
      <c r="C53" s="102" t="b">
        <f>IF(AND(NOT(ISBLANK('4. Staffing Information'!T28))),AND(NOT(ISBLANK('4. Staffing Information'!J28))),TRUE)</f>
        <v>1</v>
      </c>
      <c r="D53" s="101" t="s">
        <v>767</v>
      </c>
      <c r="E53" s="98" t="b">
        <f>IF(AND(NOT(ISBLANK('4. Staffing Information'!J29))),AND(NOT(ISBLANK('4. Staffing Information'!T29))),TRUE)</f>
        <v>1</v>
      </c>
      <c r="F53" s="98" t="s">
        <v>768</v>
      </c>
      <c r="G53" s="76" t="b">
        <f>IF(AND(NOT(ISBLANK('4. Staffing Information'!S30))),AND(NOT(ISBLANK('4. Staffing Information'!I30))),TRUE)</f>
        <v>1</v>
      </c>
      <c r="H53" s="76" t="s">
        <v>769</v>
      </c>
      <c r="I53" s="90" t="b">
        <f>IF(AND(NOT(ISBLANK('4. Staffing Information'!I31))),AND(NOT(ISBLANK('4. Staffing Information'!S31))),TRUE)</f>
        <v>1</v>
      </c>
      <c r="J53" s="90" t="s">
        <v>770</v>
      </c>
      <c r="K53" s="86" t="b">
        <f>IF(OR(AND(NOT(ISBLANK('4. Staffing Information'!I33))),AND(NOT(ISBLANK('4. Staffing Information'!J33)))),AND(NOT(ISBLANK('4. Staffing Information'!H33))),TRUE)</f>
        <v>1</v>
      </c>
      <c r="L53" s="86" t="s">
        <v>771</v>
      </c>
      <c r="M53" s="79" t="b">
        <f>IF(AND(NOT(ISBLANK('4. Staffing Information'!H34))),IF(OR(AND(NOT(ISBLANK('4. Staffing Information'!I34))),AND(NOT(ISBLANK('4. Staffing Information'!J34))),),TRUE,FALSE),TRUE)</f>
        <v>1</v>
      </c>
      <c r="N53" s="79" t="s">
        <v>772</v>
      </c>
      <c r="O53" s="73" t="e">
        <f>IF(AND(NOT(ISBLANK('3. Mileage and Transport'!#REF!)),IF('3. Mileage and Transport'!#REF!&gt;=0,TRUE,FALSE)),TRUE,FALSE)</f>
        <v>#REF!</v>
      </c>
      <c r="P53" s="73" t="s">
        <v>773</v>
      </c>
      <c r="Q53" s="56" t="s">
        <v>745</v>
      </c>
    </row>
    <row r="54" spans="3:17" x14ac:dyDescent="0.35">
      <c r="C54" s="102" t="b">
        <f>IF(AND(NOT(ISBLANK('4. Staffing Information'!T29))),AND(NOT(ISBLANK('4. Staffing Information'!J29))),TRUE)</f>
        <v>1</v>
      </c>
      <c r="D54" s="101" t="s">
        <v>774</v>
      </c>
      <c r="E54" s="98" t="b">
        <f>IF(AND(NOT(ISBLANK('4. Staffing Information'!J30))),AND(NOT(ISBLANK('4. Staffing Information'!T30))),TRUE)</f>
        <v>1</v>
      </c>
      <c r="F54" s="98" t="s">
        <v>775</v>
      </c>
      <c r="G54" s="76" t="b">
        <f>IF(AND(NOT(ISBLANK('4. Staffing Information'!S31))),AND(NOT(ISBLANK('4. Staffing Information'!I31))),TRUE)</f>
        <v>1</v>
      </c>
      <c r="H54" s="76" t="s">
        <v>776</v>
      </c>
      <c r="I54" s="90" t="b">
        <f>IF(AND(NOT(ISBLANK('4. Staffing Information'!I32))),AND(NOT(ISBLANK('4. Staffing Information'!S32))),TRUE)</f>
        <v>1</v>
      </c>
      <c r="J54" s="90" t="s">
        <v>777</v>
      </c>
      <c r="K54" s="86" t="b">
        <f>IF(OR(AND(NOT(ISBLANK('4. Staffing Information'!I34))),AND(NOT(ISBLANK('4. Staffing Information'!J34)))),AND(NOT(ISBLANK('4. Staffing Information'!H34))),TRUE)</f>
        <v>1</v>
      </c>
      <c r="L54" s="86" t="s">
        <v>778</v>
      </c>
      <c r="M54" s="79" t="b">
        <f>IF(AND(NOT(ISBLANK('4. Staffing Information'!H35))),IF(OR(AND(NOT(ISBLANK('4. Staffing Information'!I35))),AND(NOT(ISBLANK('4. Staffing Information'!J35))),),TRUE,FALSE),TRUE)</f>
        <v>1</v>
      </c>
      <c r="N54" s="79" t="s">
        <v>779</v>
      </c>
      <c r="O54" s="73" t="e">
        <f>IF(AND(NOT(ISBLANK('3. Mileage and Transport'!#REF!)),IF('3. Mileage and Transport'!#REF!&gt;=0,TRUE,FALSE)),TRUE,FALSE)</f>
        <v>#REF!</v>
      </c>
      <c r="P54" s="73" t="s">
        <v>780</v>
      </c>
      <c r="Q54" s="56" t="s">
        <v>745</v>
      </c>
    </row>
    <row r="55" spans="3:17" x14ac:dyDescent="0.35">
      <c r="C55" s="102" t="b">
        <f>IF(AND(NOT(ISBLANK('4. Staffing Information'!T30))),AND(NOT(ISBLANK('4. Staffing Information'!J30))),TRUE)</f>
        <v>1</v>
      </c>
      <c r="D55" s="101" t="s">
        <v>781</v>
      </c>
      <c r="E55" s="98" t="b">
        <f>IF(AND(NOT(ISBLANK('4. Staffing Information'!J31))),AND(NOT(ISBLANK('4. Staffing Information'!T31))),TRUE)</f>
        <v>1</v>
      </c>
      <c r="F55" s="98" t="s">
        <v>782</v>
      </c>
      <c r="G55" s="76" t="b">
        <f>IF(AND(NOT(ISBLANK('4. Staffing Information'!S32))),AND(NOT(ISBLANK('4. Staffing Information'!I32))),TRUE)</f>
        <v>1</v>
      </c>
      <c r="H55" s="76" t="s">
        <v>783</v>
      </c>
      <c r="I55" s="90" t="b">
        <f>IF(AND(NOT(ISBLANK('4. Staffing Information'!I33))),AND(NOT(ISBLANK('4. Staffing Information'!S33))),TRUE)</f>
        <v>1</v>
      </c>
      <c r="J55" s="90" t="s">
        <v>784</v>
      </c>
      <c r="K55" s="86" t="b">
        <f>IF(OR(AND(NOT(ISBLANK('4. Staffing Information'!I35))),AND(NOT(ISBLANK('4. Staffing Information'!J35)))),AND(NOT(ISBLANK('4. Staffing Information'!H35))),TRUE)</f>
        <v>1</v>
      </c>
      <c r="L55" s="86" t="s">
        <v>785</v>
      </c>
      <c r="M55" s="79" t="b">
        <f>IF(AND(NOT(ISBLANK('4. Staffing Information'!H36))),IF(OR(AND(NOT(ISBLANK('4. Staffing Information'!I36))),AND(NOT(ISBLANK('4. Staffing Information'!J36))),),TRUE,FALSE),TRUE)</f>
        <v>1</v>
      </c>
      <c r="N55" s="79" t="s">
        <v>786</v>
      </c>
      <c r="O55" s="73" t="e">
        <f>IF(AND(NOT(ISBLANK('3. Mileage and Transport'!#REF!)),IF('3. Mileage and Transport'!#REF!&gt;=0,TRUE,FALSE)),TRUE,FALSE)</f>
        <v>#REF!</v>
      </c>
      <c r="P55" s="73" t="s">
        <v>787</v>
      </c>
      <c r="Q55" s="56" t="s">
        <v>745</v>
      </c>
    </row>
    <row r="56" spans="3:17" x14ac:dyDescent="0.35">
      <c r="C56" s="102" t="b">
        <f>IF(AND(NOT(ISBLANK('4. Staffing Information'!T31))),AND(NOT(ISBLANK('4. Staffing Information'!J31))),TRUE)</f>
        <v>1</v>
      </c>
      <c r="D56" s="101" t="s">
        <v>788</v>
      </c>
      <c r="E56" s="98" t="b">
        <f>IF(AND(NOT(ISBLANK('4. Staffing Information'!J32))),AND(NOT(ISBLANK('4. Staffing Information'!T32))),TRUE)</f>
        <v>1</v>
      </c>
      <c r="F56" s="98" t="s">
        <v>789</v>
      </c>
      <c r="G56" s="76" t="b">
        <f>IF(AND(NOT(ISBLANK('4. Staffing Information'!S33))),AND(NOT(ISBLANK('4. Staffing Information'!I33))),TRUE)</f>
        <v>1</v>
      </c>
      <c r="H56" s="76" t="s">
        <v>790</v>
      </c>
      <c r="I56" s="90" t="b">
        <f>IF(AND(NOT(ISBLANK('4. Staffing Information'!I34))),AND(NOT(ISBLANK('4. Staffing Information'!S34))),TRUE)</f>
        <v>1</v>
      </c>
      <c r="J56" s="90" t="s">
        <v>791</v>
      </c>
      <c r="K56" s="86" t="b">
        <f>IF(OR(AND(NOT(ISBLANK('4. Staffing Information'!I36))),AND(NOT(ISBLANK('4. Staffing Information'!J36)))),AND(NOT(ISBLANK('4. Staffing Information'!H36))),TRUE)</f>
        <v>1</v>
      </c>
      <c r="L56" s="86" t="s">
        <v>792</v>
      </c>
      <c r="M56" s="79" t="b">
        <f>IF(AND(NOT(ISBLANK('4. Staffing Information'!H37))),IF(OR(AND(NOT(ISBLANK('4. Staffing Information'!I37))),AND(NOT(ISBLANK('4. Staffing Information'!J37))),),TRUE,FALSE),TRUE)</f>
        <v>1</v>
      </c>
      <c r="N56" s="79" t="s">
        <v>793</v>
      </c>
      <c r="O56" s="73" t="e">
        <f>IF(AND(NOT(ISBLANK('3. Mileage and Transport'!#REF!)),IF('3. Mileage and Transport'!#REF!&gt;=0,TRUE,FALSE)),TRUE,FALSE)</f>
        <v>#REF!</v>
      </c>
      <c r="P56" s="73" t="s">
        <v>794</v>
      </c>
      <c r="Q56" s="56" t="s">
        <v>745</v>
      </c>
    </row>
    <row r="57" spans="3:17" x14ac:dyDescent="0.35">
      <c r="C57" s="102" t="b">
        <f>IF(AND(NOT(ISBLANK('4. Staffing Information'!T32))),AND(NOT(ISBLANK('4. Staffing Information'!J32))),TRUE)</f>
        <v>1</v>
      </c>
      <c r="D57" s="101" t="s">
        <v>795</v>
      </c>
      <c r="E57" s="98" t="b">
        <f>IF(AND(NOT(ISBLANK('4. Staffing Information'!J33))),AND(NOT(ISBLANK('4. Staffing Information'!T33))),TRUE)</f>
        <v>1</v>
      </c>
      <c r="F57" s="98" t="s">
        <v>796</v>
      </c>
      <c r="G57" s="76" t="b">
        <f>IF(AND(NOT(ISBLANK('4. Staffing Information'!S34))),AND(NOT(ISBLANK('4. Staffing Information'!I34))),TRUE)</f>
        <v>1</v>
      </c>
      <c r="H57" s="76" t="s">
        <v>797</v>
      </c>
      <c r="I57" s="90" t="b">
        <f>IF(AND(NOT(ISBLANK('4. Staffing Information'!I35))),AND(NOT(ISBLANK('4. Staffing Information'!S35))),TRUE)</f>
        <v>1</v>
      </c>
      <c r="J57" s="90" t="s">
        <v>798</v>
      </c>
      <c r="K57" s="86" t="b">
        <f>IF(OR(AND(NOT(ISBLANK('4. Staffing Information'!I37))),AND(NOT(ISBLANK('4. Staffing Information'!J37)))),AND(NOT(ISBLANK('4. Staffing Information'!H37))),TRUE)</f>
        <v>1</v>
      </c>
      <c r="L57" s="86" t="s">
        <v>799</v>
      </c>
      <c r="M57" s="79" t="b">
        <f>IF(AND(NOT(ISBLANK('4. Staffing Information'!H38))),IF(OR(AND(NOT(ISBLANK('4. Staffing Information'!I38))),AND(NOT(ISBLANK('4. Staffing Information'!J38))),),TRUE,FALSE),TRUE)</f>
        <v>1</v>
      </c>
      <c r="N57" s="79" t="s">
        <v>800</v>
      </c>
      <c r="O57" s="73" t="e">
        <f>IF(AND(NOT(ISBLANK('3. Mileage and Transport'!#REF!)),IF('3. Mileage and Transport'!#REF!&gt;=0,TRUE,FALSE)),TRUE,FALSE)</f>
        <v>#REF!</v>
      </c>
      <c r="P57" s="73" t="s">
        <v>801</v>
      </c>
      <c r="Q57" s="56" t="s">
        <v>745</v>
      </c>
    </row>
    <row r="58" spans="3:17" x14ac:dyDescent="0.35">
      <c r="C58" s="102" t="b">
        <f>IF(AND(NOT(ISBLANK('4. Staffing Information'!T33))),AND(NOT(ISBLANK('4. Staffing Information'!J33))),TRUE)</f>
        <v>1</v>
      </c>
      <c r="D58" s="101" t="s">
        <v>802</v>
      </c>
      <c r="E58" s="98" t="b">
        <f>IF(AND(NOT(ISBLANK('4. Staffing Information'!J34))),AND(NOT(ISBLANK('4. Staffing Information'!T34))),TRUE)</f>
        <v>1</v>
      </c>
      <c r="F58" s="98" t="s">
        <v>803</v>
      </c>
      <c r="G58" s="76" t="b">
        <f>IF(AND(NOT(ISBLANK('4. Staffing Information'!S35))),AND(NOT(ISBLANK('4. Staffing Information'!I35))),TRUE)</f>
        <v>1</v>
      </c>
      <c r="H58" s="76" t="s">
        <v>804</v>
      </c>
      <c r="I58" s="90" t="b">
        <f>IF(AND(NOT(ISBLANK('4. Staffing Information'!I36))),AND(NOT(ISBLANK('4. Staffing Information'!S36))),TRUE)</f>
        <v>1</v>
      </c>
      <c r="J58" s="90" t="s">
        <v>805</v>
      </c>
      <c r="K58" s="86" t="b">
        <f>IF(OR(AND(NOT(ISBLANK('4. Staffing Information'!I38))),AND(NOT(ISBLANK('4. Staffing Information'!J38)))),AND(NOT(ISBLANK('4. Staffing Information'!H38))),TRUE)</f>
        <v>1</v>
      </c>
      <c r="L58" s="86" t="s">
        <v>806</v>
      </c>
      <c r="M58" s="79" t="b">
        <f>IF(AND(NOT(ISBLANK('4. Staffing Information'!H39))),IF(OR(AND(NOT(ISBLANK('4. Staffing Information'!I39))),AND(NOT(ISBLANK('4. Staffing Information'!J39))),),TRUE,FALSE),TRUE)</f>
        <v>1</v>
      </c>
      <c r="N58" s="79" t="s">
        <v>807</v>
      </c>
      <c r="O58" s="73" t="e">
        <f>IF(AND(NOT(ISBLANK('3. Mileage and Transport'!#REF!)),IF('3. Mileage and Transport'!#REF!&gt;=0,TRUE,FALSE)),TRUE,FALSE)</f>
        <v>#REF!</v>
      </c>
      <c r="P58" s="73" t="s">
        <v>808</v>
      </c>
      <c r="Q58" s="56" t="s">
        <v>745</v>
      </c>
    </row>
    <row r="59" spans="3:17" x14ac:dyDescent="0.35">
      <c r="C59" s="102" t="b">
        <f>IF(AND(NOT(ISBLANK('4. Staffing Information'!T34))),AND(NOT(ISBLANK('4. Staffing Information'!J34))),TRUE)</f>
        <v>1</v>
      </c>
      <c r="D59" s="101" t="s">
        <v>809</v>
      </c>
      <c r="E59" s="98" t="b">
        <f>IF(AND(NOT(ISBLANK('4. Staffing Information'!J35))),AND(NOT(ISBLANK('4. Staffing Information'!T35))),TRUE)</f>
        <v>1</v>
      </c>
      <c r="F59" s="98" t="s">
        <v>810</v>
      </c>
      <c r="G59" s="76" t="b">
        <f>IF(AND(NOT(ISBLANK('4. Staffing Information'!S36))),AND(NOT(ISBLANK('4. Staffing Information'!I36))),TRUE)</f>
        <v>1</v>
      </c>
      <c r="H59" s="76" t="s">
        <v>811</v>
      </c>
      <c r="I59" s="90" t="b">
        <f>IF(AND(NOT(ISBLANK('4. Staffing Information'!I37))),AND(NOT(ISBLANK('4. Staffing Information'!S37))),TRUE)</f>
        <v>1</v>
      </c>
      <c r="J59" s="90" t="s">
        <v>812</v>
      </c>
      <c r="K59" s="86" t="b">
        <f>IF(OR(AND(NOT(ISBLANK('4. Staffing Information'!I39))),AND(NOT(ISBLANK('4. Staffing Information'!J39)))),AND(NOT(ISBLANK('4. Staffing Information'!H39))),TRUE)</f>
        <v>1</v>
      </c>
      <c r="L59" s="86" t="s">
        <v>813</v>
      </c>
      <c r="M59" s="79" t="b">
        <f>IF(AND(NOT(ISBLANK('4. Staffing Information'!H40))),IF(OR(AND(NOT(ISBLANK('4. Staffing Information'!I40))),AND(NOT(ISBLANK('4. Staffing Information'!J40))),),TRUE,FALSE),TRUE)</f>
        <v>1</v>
      </c>
      <c r="N59" s="79" t="s">
        <v>814</v>
      </c>
      <c r="O59" s="73" t="e">
        <f>IF(AND(NOT(ISBLANK('3. Mileage and Transport'!#REF!)),IF('3. Mileage and Transport'!#REF!&gt;=0,TRUE,FALSE)),TRUE,FALSE)</f>
        <v>#REF!</v>
      </c>
      <c r="P59" s="73" t="s">
        <v>815</v>
      </c>
      <c r="Q59" s="56" t="s">
        <v>745</v>
      </c>
    </row>
    <row r="60" spans="3:17" x14ac:dyDescent="0.35">
      <c r="C60" s="102" t="b">
        <f>IF(AND(NOT(ISBLANK('4. Staffing Information'!T35))),AND(NOT(ISBLANK('4. Staffing Information'!J35))),TRUE)</f>
        <v>1</v>
      </c>
      <c r="D60" s="101" t="s">
        <v>816</v>
      </c>
      <c r="E60" s="98" t="b">
        <f>IF(AND(NOT(ISBLANK('4. Staffing Information'!J36))),AND(NOT(ISBLANK('4. Staffing Information'!T36))),TRUE)</f>
        <v>1</v>
      </c>
      <c r="F60" s="98" t="s">
        <v>817</v>
      </c>
      <c r="G60" s="76" t="b">
        <f>IF(AND(NOT(ISBLANK('4. Staffing Information'!S37))),AND(NOT(ISBLANK('4. Staffing Information'!I37))),TRUE)</f>
        <v>1</v>
      </c>
      <c r="H60" s="76" t="s">
        <v>818</v>
      </c>
      <c r="I60" s="90" t="b">
        <f>IF(AND(NOT(ISBLANK('4. Staffing Information'!I38))),AND(NOT(ISBLANK('4. Staffing Information'!S38))),TRUE)</f>
        <v>1</v>
      </c>
      <c r="J60" s="90" t="s">
        <v>819</v>
      </c>
      <c r="K60" s="86" t="b">
        <f>IF(OR(AND(NOT(ISBLANK('4. Staffing Information'!I40))),AND(NOT(ISBLANK('4. Staffing Information'!J40)))),AND(NOT(ISBLANK('4. Staffing Information'!H40))),TRUE)</f>
        <v>1</v>
      </c>
      <c r="L60" s="86" t="s">
        <v>820</v>
      </c>
      <c r="M60" s="79" t="b">
        <f>IF(AND(NOT(ISBLANK('4. Staffing Information'!H41))),IF(OR(AND(NOT(ISBLANK('4. Staffing Information'!I41))),AND(NOT(ISBLANK('4. Staffing Information'!J41))),),TRUE,FALSE),TRUE)</f>
        <v>1</v>
      </c>
      <c r="N60" s="79" t="s">
        <v>821</v>
      </c>
      <c r="O60" s="73" t="e">
        <f>IF(AND(NOT(ISBLANK('3. Mileage and Transport'!#REF!)),IF('3. Mileage and Transport'!#REF!&gt;=0,TRUE,FALSE)),TRUE,FALSE)</f>
        <v>#REF!</v>
      </c>
      <c r="P60" s="73" t="s">
        <v>822</v>
      </c>
      <c r="Q60" s="56" t="s">
        <v>745</v>
      </c>
    </row>
    <row r="61" spans="3:17" x14ac:dyDescent="0.35">
      <c r="C61" s="102" t="b">
        <f>IF(AND(NOT(ISBLANK('4. Staffing Information'!T36))),AND(NOT(ISBLANK('4. Staffing Information'!J36))),TRUE)</f>
        <v>1</v>
      </c>
      <c r="D61" s="101" t="s">
        <v>823</v>
      </c>
      <c r="E61" s="98" t="b">
        <f>IF(AND(NOT(ISBLANK('4. Staffing Information'!J37))),AND(NOT(ISBLANK('4. Staffing Information'!T37))),TRUE)</f>
        <v>1</v>
      </c>
      <c r="F61" s="98" t="s">
        <v>824</v>
      </c>
      <c r="G61" s="76" t="b">
        <f>IF(AND(NOT(ISBLANK('4. Staffing Information'!S38))),AND(NOT(ISBLANK('4. Staffing Information'!I38))),TRUE)</f>
        <v>1</v>
      </c>
      <c r="H61" s="76" t="s">
        <v>825</v>
      </c>
      <c r="I61" s="90" t="b">
        <f>IF(AND(NOT(ISBLANK('4. Staffing Information'!I39))),AND(NOT(ISBLANK('4. Staffing Information'!S39))),TRUE)</f>
        <v>1</v>
      </c>
      <c r="J61" s="90" t="s">
        <v>826</v>
      </c>
      <c r="K61" s="86" t="b">
        <f>IF(OR(AND(NOT(ISBLANK('4. Staffing Information'!I41))),AND(NOT(ISBLANK('4. Staffing Information'!J41)))),AND(NOT(ISBLANK('4. Staffing Information'!H41))),TRUE)</f>
        <v>1</v>
      </c>
      <c r="L61" s="86" t="s">
        <v>827</v>
      </c>
      <c r="M61" s="79" t="b">
        <f>IF(AND(NOT(ISBLANK('4. Staffing Information'!H42))),IF(OR(AND(NOT(ISBLANK('4. Staffing Information'!I42))),AND(NOT(ISBLANK('4. Staffing Information'!J42))),),TRUE,FALSE),TRUE)</f>
        <v>1</v>
      </c>
      <c r="N61" s="79" t="s">
        <v>828</v>
      </c>
      <c r="O61" s="73" t="e">
        <f>IF(AND(NOT(ISBLANK('3. Mileage and Transport'!#REF!)),IF('3. Mileage and Transport'!#REF!&gt;=0,TRUE,FALSE)),TRUE,FALSE)</f>
        <v>#REF!</v>
      </c>
      <c r="P61" s="73" t="s">
        <v>829</v>
      </c>
      <c r="Q61" s="56" t="s">
        <v>745</v>
      </c>
    </row>
    <row r="62" spans="3:17" x14ac:dyDescent="0.35">
      <c r="C62" s="102" t="b">
        <f>IF(AND(NOT(ISBLANK('4. Staffing Information'!T37))),AND(NOT(ISBLANK('4. Staffing Information'!J37))),TRUE)</f>
        <v>1</v>
      </c>
      <c r="D62" s="101" t="s">
        <v>830</v>
      </c>
      <c r="E62" s="98" t="b">
        <f>IF(AND(NOT(ISBLANK('4. Staffing Information'!J38))),AND(NOT(ISBLANK('4. Staffing Information'!T38))),TRUE)</f>
        <v>1</v>
      </c>
      <c r="F62" s="98" t="s">
        <v>831</v>
      </c>
      <c r="G62" s="76" t="b">
        <f>IF(AND(NOT(ISBLANK('4. Staffing Information'!S39))),AND(NOT(ISBLANK('4. Staffing Information'!I39))),TRUE)</f>
        <v>1</v>
      </c>
      <c r="H62" s="76" t="s">
        <v>832</v>
      </c>
      <c r="I62" s="90" t="b">
        <f>IF(AND(NOT(ISBLANK('4. Staffing Information'!I40))),AND(NOT(ISBLANK('4. Staffing Information'!S40))),TRUE)</f>
        <v>1</v>
      </c>
      <c r="J62" s="90" t="s">
        <v>833</v>
      </c>
      <c r="K62" s="86" t="b">
        <f>IF(OR(AND(NOT(ISBLANK('4. Staffing Information'!I42))),AND(NOT(ISBLANK('4. Staffing Information'!J42)))),AND(NOT(ISBLANK('4. Staffing Information'!H42))),TRUE)</f>
        <v>1</v>
      </c>
      <c r="L62" s="86" t="s">
        <v>834</v>
      </c>
      <c r="M62" s="79" t="b">
        <f>IF(AND(NOT(ISBLANK('4. Staffing Information'!H43))),IF(OR(AND(NOT(ISBLANK('4. Staffing Information'!I43))),AND(NOT(ISBLANK('4. Staffing Information'!J43))),),TRUE,FALSE),TRUE)</f>
        <v>1</v>
      </c>
      <c r="N62" s="79" t="s">
        <v>835</v>
      </c>
      <c r="O62" s="73" t="e">
        <f>IF(AND(NOT(ISBLANK('3. Mileage and Transport'!#REF!)),IF('3. Mileage and Transport'!#REF!&gt;=0,TRUE,FALSE)),TRUE,FALSE)</f>
        <v>#REF!</v>
      </c>
      <c r="P62" s="73" t="s">
        <v>836</v>
      </c>
      <c r="Q62" s="56" t="s">
        <v>745</v>
      </c>
    </row>
    <row r="63" spans="3:17" x14ac:dyDescent="0.35">
      <c r="C63" s="102" t="b">
        <f>IF(AND(NOT(ISBLANK('4. Staffing Information'!T38))),AND(NOT(ISBLANK('4. Staffing Information'!J38))),TRUE)</f>
        <v>1</v>
      </c>
      <c r="D63" s="101" t="s">
        <v>837</v>
      </c>
      <c r="E63" s="98" t="b">
        <f>IF(AND(NOT(ISBLANK('4. Staffing Information'!J39))),AND(NOT(ISBLANK('4. Staffing Information'!T39))),TRUE)</f>
        <v>1</v>
      </c>
      <c r="F63" s="98" t="s">
        <v>838</v>
      </c>
      <c r="G63" s="76" t="b">
        <f>IF(AND(NOT(ISBLANK('4. Staffing Information'!S40))),AND(NOT(ISBLANK('4. Staffing Information'!I40))),TRUE)</f>
        <v>1</v>
      </c>
      <c r="H63" s="76" t="s">
        <v>839</v>
      </c>
      <c r="I63" s="90" t="b">
        <f>IF(AND(NOT(ISBLANK('4. Staffing Information'!I41))),AND(NOT(ISBLANK('4. Staffing Information'!S41))),TRUE)</f>
        <v>1</v>
      </c>
      <c r="J63" s="90" t="s">
        <v>840</v>
      </c>
      <c r="K63" s="86" t="b">
        <f>IF(OR(AND(NOT(ISBLANK('4. Staffing Information'!I43))),AND(NOT(ISBLANK('4. Staffing Information'!J43)))),AND(NOT(ISBLANK('4. Staffing Information'!H43))),TRUE)</f>
        <v>1</v>
      </c>
      <c r="L63" s="86" t="s">
        <v>841</v>
      </c>
      <c r="M63" s="79" t="b">
        <f>IF(AND(NOT(ISBLANK('4. Staffing Information'!H44))),IF(OR(AND(NOT(ISBLANK('4. Staffing Information'!I44))),AND(NOT(ISBLANK('4. Staffing Information'!J44))),),TRUE,FALSE),TRUE)</f>
        <v>1</v>
      </c>
      <c r="N63" s="79" t="s">
        <v>842</v>
      </c>
      <c r="Q63" s="56"/>
    </row>
    <row r="64" spans="3:17" x14ac:dyDescent="0.35">
      <c r="C64" s="102" t="b">
        <f>IF(AND(NOT(ISBLANK('4. Staffing Information'!T39))),AND(NOT(ISBLANK('4. Staffing Information'!J39))),TRUE)</f>
        <v>1</v>
      </c>
      <c r="D64" s="101" t="s">
        <v>843</v>
      </c>
      <c r="E64" s="98" t="b">
        <f>IF(AND(NOT(ISBLANK('4. Staffing Information'!J40))),AND(NOT(ISBLANK('4. Staffing Information'!T40))),TRUE)</f>
        <v>1</v>
      </c>
      <c r="F64" s="98" t="s">
        <v>844</v>
      </c>
      <c r="G64" s="76" t="b">
        <f>IF(AND(NOT(ISBLANK('4. Staffing Information'!S41))),AND(NOT(ISBLANK('4. Staffing Information'!I41))),TRUE)</f>
        <v>1</v>
      </c>
      <c r="H64" s="76" t="s">
        <v>845</v>
      </c>
      <c r="I64" s="90" t="b">
        <f>IF(AND(NOT(ISBLANK('4. Staffing Information'!I42))),AND(NOT(ISBLANK('4. Staffing Information'!S42))),TRUE)</f>
        <v>1</v>
      </c>
      <c r="J64" s="90" t="s">
        <v>846</v>
      </c>
      <c r="K64" s="86" t="b">
        <f>IF(OR(AND(NOT(ISBLANK('4. Staffing Information'!I44))),AND(NOT(ISBLANK('4. Staffing Information'!J44)))),AND(NOT(ISBLANK('4. Staffing Information'!H44))),TRUE)</f>
        <v>1</v>
      </c>
      <c r="L64" s="86" t="s">
        <v>847</v>
      </c>
      <c r="M64" s="79" t="b">
        <f>IF(AND(NOT(ISBLANK('4. Staffing Information'!H45))),IF(OR(AND(NOT(ISBLANK('4. Staffing Information'!I45))),AND(NOT(ISBLANK('4. Staffing Information'!J45))),),TRUE,FALSE),TRUE)</f>
        <v>1</v>
      </c>
      <c r="N64" s="79" t="s">
        <v>848</v>
      </c>
      <c r="Q64" s="56"/>
    </row>
    <row r="65" spans="1:17" x14ac:dyDescent="0.35">
      <c r="C65" s="102" t="b">
        <f>IF(AND(NOT(ISBLANK('4. Staffing Information'!T40))),AND(NOT(ISBLANK('4. Staffing Information'!J40))),TRUE)</f>
        <v>1</v>
      </c>
      <c r="D65" s="101" t="s">
        <v>849</v>
      </c>
      <c r="E65" s="98" t="b">
        <f>IF(AND(NOT(ISBLANK('4. Staffing Information'!J41))),AND(NOT(ISBLANK('4. Staffing Information'!T41))),TRUE)</f>
        <v>1</v>
      </c>
      <c r="F65" s="98" t="s">
        <v>850</v>
      </c>
      <c r="G65" s="76" t="b">
        <f>IF(AND(NOT(ISBLANK('4. Staffing Information'!S42))),AND(NOT(ISBLANK('4. Staffing Information'!I42))),TRUE)</f>
        <v>1</v>
      </c>
      <c r="H65" s="76" t="s">
        <v>851</v>
      </c>
      <c r="I65" s="90" t="b">
        <f>IF(AND(NOT(ISBLANK('4. Staffing Information'!I43))),AND(NOT(ISBLANK('4. Staffing Information'!S43))),TRUE)</f>
        <v>1</v>
      </c>
      <c r="J65" s="90" t="s">
        <v>852</v>
      </c>
      <c r="K65" s="86" t="b">
        <f>IF(OR(AND(NOT(ISBLANK('4. Staffing Information'!I45))),AND(NOT(ISBLANK('4. Staffing Information'!J45)))),AND(NOT(ISBLANK('4. Staffing Information'!H45))),TRUE)</f>
        <v>1</v>
      </c>
      <c r="L65" s="86" t="s">
        <v>853</v>
      </c>
      <c r="M65" s="79" t="b">
        <f>IF(AND(NOT(ISBLANK('4. Staffing Information'!H46))),IF(OR(AND(NOT(ISBLANK('4. Staffing Information'!I46))),AND(NOT(ISBLANK('4. Staffing Information'!J46))),),TRUE,FALSE),TRUE)</f>
        <v>1</v>
      </c>
      <c r="N65" s="79" t="s">
        <v>854</v>
      </c>
      <c r="Q65" s="56"/>
    </row>
    <row r="66" spans="1:17" x14ac:dyDescent="0.35">
      <c r="C66" s="102" t="b">
        <f>IF(AND(NOT(ISBLANK('4. Staffing Information'!T41))),AND(NOT(ISBLANK('4. Staffing Information'!J41))),TRUE)</f>
        <v>1</v>
      </c>
      <c r="D66" s="101" t="s">
        <v>855</v>
      </c>
      <c r="E66" s="98" t="b">
        <f>IF(AND(NOT(ISBLANK('4. Staffing Information'!J42))),AND(NOT(ISBLANK('4. Staffing Information'!T42))),TRUE)</f>
        <v>1</v>
      </c>
      <c r="F66" s="98" t="s">
        <v>856</v>
      </c>
      <c r="G66" s="76" t="b">
        <f>IF(AND(NOT(ISBLANK('4. Staffing Information'!S43))),AND(NOT(ISBLANK('4. Staffing Information'!I43))),TRUE)</f>
        <v>1</v>
      </c>
      <c r="H66" s="76" t="s">
        <v>857</v>
      </c>
      <c r="I66" s="90" t="b">
        <f>IF(AND(NOT(ISBLANK('4. Staffing Information'!I44))),AND(NOT(ISBLANK('4. Staffing Information'!S44))),TRUE)</f>
        <v>1</v>
      </c>
      <c r="J66" s="90" t="s">
        <v>858</v>
      </c>
      <c r="K66" s="86" t="b">
        <f>IF(OR(AND(NOT(ISBLANK('4. Staffing Information'!I46))),AND(NOT(ISBLANK('4. Staffing Information'!J46)))),AND(NOT(ISBLANK('4. Staffing Information'!H46))),TRUE)</f>
        <v>1</v>
      </c>
      <c r="L66" s="86" t="s">
        <v>859</v>
      </c>
      <c r="M66" s="79" t="b">
        <f>IF(AND(NOT(ISBLANK('4. Staffing Information'!H47))),IF(OR(AND(NOT(ISBLANK('4. Staffing Information'!I47))),AND(NOT(ISBLANK('4. Staffing Information'!J47))),),TRUE,FALSE),TRUE)</f>
        <v>1</v>
      </c>
      <c r="N66" s="79" t="s">
        <v>860</v>
      </c>
      <c r="Q66" s="56"/>
    </row>
    <row r="67" spans="1:17" x14ac:dyDescent="0.35">
      <c r="C67" s="102" t="b">
        <f>IF(AND(NOT(ISBLANK('4. Staffing Information'!T42))),AND(NOT(ISBLANK('4. Staffing Information'!J42))),TRUE)</f>
        <v>1</v>
      </c>
      <c r="D67" s="101" t="s">
        <v>861</v>
      </c>
      <c r="E67" s="98" t="b">
        <f>IF(AND(NOT(ISBLANK('4. Staffing Information'!J43))),AND(NOT(ISBLANK('4. Staffing Information'!T43))),TRUE)</f>
        <v>1</v>
      </c>
      <c r="F67" s="98" t="s">
        <v>862</v>
      </c>
      <c r="G67" s="76" t="b">
        <f>IF(AND(NOT(ISBLANK('4. Staffing Information'!S44))),AND(NOT(ISBLANK('4. Staffing Information'!I44))),TRUE)</f>
        <v>1</v>
      </c>
      <c r="H67" s="76" t="s">
        <v>863</v>
      </c>
      <c r="I67" s="90" t="b">
        <f>IF(AND(NOT(ISBLANK('4. Staffing Information'!I45))),AND(NOT(ISBLANK('4. Staffing Information'!S45))),TRUE)</f>
        <v>1</v>
      </c>
      <c r="J67" s="90" t="s">
        <v>864</v>
      </c>
      <c r="K67" s="86" t="b">
        <f>IF(OR(AND(NOT(ISBLANK('4. Staffing Information'!I47))),AND(NOT(ISBLANK('4. Staffing Information'!J47)))),AND(NOT(ISBLANK('4. Staffing Information'!H47))),TRUE)</f>
        <v>1</v>
      </c>
      <c r="L67" s="86" t="s">
        <v>865</v>
      </c>
      <c r="M67" s="79" t="b">
        <f>IF(AND(NOT(ISBLANK('4. Staffing Information'!H48))),IF(OR(AND(NOT(ISBLANK('4. Staffing Information'!I48))),AND(NOT(ISBLANK('4. Staffing Information'!J48))),),TRUE,FALSE),TRUE)</f>
        <v>1</v>
      </c>
      <c r="N67" s="79" t="s">
        <v>866</v>
      </c>
      <c r="Q67" s="56"/>
    </row>
    <row r="68" spans="1:17" x14ac:dyDescent="0.35">
      <c r="C68" s="102" t="b">
        <f>IF(AND(NOT(ISBLANK('4. Staffing Information'!T43))),AND(NOT(ISBLANK('4. Staffing Information'!J43))),TRUE)</f>
        <v>1</v>
      </c>
      <c r="D68" s="101" t="s">
        <v>867</v>
      </c>
      <c r="E68" s="98" t="b">
        <f>IF(AND(NOT(ISBLANK('4. Staffing Information'!J44))),AND(NOT(ISBLANK('4. Staffing Information'!T44))),TRUE)</f>
        <v>1</v>
      </c>
      <c r="F68" s="98" t="s">
        <v>868</v>
      </c>
      <c r="G68" s="76" t="b">
        <f>IF(AND(NOT(ISBLANK('4. Staffing Information'!S45))),AND(NOT(ISBLANK('4. Staffing Information'!I45))),TRUE)</f>
        <v>1</v>
      </c>
      <c r="H68" s="76" t="s">
        <v>869</v>
      </c>
      <c r="I68" s="90" t="b">
        <f>IF(AND(NOT(ISBLANK('4. Staffing Information'!I46))),AND(NOT(ISBLANK('4. Staffing Information'!S46))),TRUE)</f>
        <v>1</v>
      </c>
      <c r="J68" s="90" t="s">
        <v>870</v>
      </c>
      <c r="K68" s="86" t="b">
        <f>IF(OR(AND(NOT(ISBLANK('4. Staffing Information'!I48))),AND(NOT(ISBLANK('4. Staffing Information'!J48)))),AND(NOT(ISBLANK('4. Staffing Information'!H48))),TRUE)</f>
        <v>1</v>
      </c>
      <c r="L68" s="86" t="s">
        <v>871</v>
      </c>
      <c r="M68" s="79" t="b">
        <f>IF(AND(NOT(ISBLANK('4. Staffing Information'!H49))),IF(OR(AND(NOT(ISBLANK('4. Staffing Information'!I49))),AND(NOT(ISBLANK('4. Staffing Information'!J49))),),TRUE,FALSE),TRUE)</f>
        <v>1</v>
      </c>
      <c r="N68" s="79" t="s">
        <v>872</v>
      </c>
      <c r="Q68" s="56"/>
    </row>
    <row r="69" spans="1:17" x14ac:dyDescent="0.35">
      <c r="C69" s="102" t="b">
        <f>IF(AND(NOT(ISBLANK('4. Staffing Information'!T44))),AND(NOT(ISBLANK('4. Staffing Information'!J44))),TRUE)</f>
        <v>1</v>
      </c>
      <c r="D69" s="101" t="s">
        <v>873</v>
      </c>
      <c r="E69" s="98" t="b">
        <f>IF(AND(NOT(ISBLANK('4. Staffing Information'!J45))),AND(NOT(ISBLANK('4. Staffing Information'!T45))),TRUE)</f>
        <v>1</v>
      </c>
      <c r="F69" s="98" t="s">
        <v>874</v>
      </c>
      <c r="G69" s="76" t="b">
        <f>IF(AND(NOT(ISBLANK('4. Staffing Information'!S46))),AND(NOT(ISBLANK('4. Staffing Information'!I46))),TRUE)</f>
        <v>1</v>
      </c>
      <c r="H69" s="76" t="s">
        <v>875</v>
      </c>
      <c r="I69" s="90" t="b">
        <f>IF(AND(NOT(ISBLANK('4. Staffing Information'!I47))),AND(NOT(ISBLANK('4. Staffing Information'!S47))),TRUE)</f>
        <v>1</v>
      </c>
      <c r="J69" s="90" t="s">
        <v>876</v>
      </c>
      <c r="K69" s="86" t="b">
        <f>IF(OR(AND(NOT(ISBLANK('4. Staffing Information'!I49))),AND(NOT(ISBLANK('4. Staffing Information'!J49)))),AND(NOT(ISBLANK('4. Staffing Information'!H49))),TRUE)</f>
        <v>1</v>
      </c>
      <c r="L69" s="86" t="s">
        <v>877</v>
      </c>
      <c r="M69" s="79" t="b">
        <f>IF(AND(NOT(ISBLANK('4. Staffing Information'!H50))),IF(OR(AND(NOT(ISBLANK('4. Staffing Information'!I50))),AND(NOT(ISBLANK('4. Staffing Information'!J50))),),TRUE,FALSE),TRUE)</f>
        <v>1</v>
      </c>
      <c r="N69" s="79" t="s">
        <v>878</v>
      </c>
      <c r="Q69" s="56"/>
    </row>
    <row r="70" spans="1:17" x14ac:dyDescent="0.35">
      <c r="C70" s="102" t="b">
        <f>IF(AND(NOT(ISBLANK('4. Staffing Information'!T45))),AND(NOT(ISBLANK('4. Staffing Information'!J45))),TRUE)</f>
        <v>1</v>
      </c>
      <c r="D70" s="101" t="s">
        <v>879</v>
      </c>
      <c r="E70" s="98" t="b">
        <f>IF(AND(NOT(ISBLANK('4. Staffing Information'!J46))),AND(NOT(ISBLANK('4. Staffing Information'!T46))),TRUE)</f>
        <v>1</v>
      </c>
      <c r="F70" s="98" t="s">
        <v>880</v>
      </c>
      <c r="G70" s="76" t="b">
        <f>IF(AND(NOT(ISBLANK('4. Staffing Information'!S47))),AND(NOT(ISBLANK('4. Staffing Information'!I47))),TRUE)</f>
        <v>1</v>
      </c>
      <c r="H70" s="76" t="s">
        <v>881</v>
      </c>
      <c r="I70" s="90" t="b">
        <f>IF(AND(NOT(ISBLANK('4. Staffing Information'!I48))),AND(NOT(ISBLANK('4. Staffing Information'!S48))),TRUE)</f>
        <v>1</v>
      </c>
      <c r="J70" s="90" t="s">
        <v>882</v>
      </c>
      <c r="K70" s="86" t="b">
        <f>IF(OR(AND(NOT(ISBLANK('4. Staffing Information'!I50))),AND(NOT(ISBLANK('4. Staffing Information'!J50)))),AND(NOT(ISBLANK('4. Staffing Information'!H50))),TRUE)</f>
        <v>1</v>
      </c>
      <c r="L70" s="86" t="s">
        <v>883</v>
      </c>
      <c r="Q70" s="56"/>
    </row>
    <row r="71" spans="1:17" x14ac:dyDescent="0.35">
      <c r="C71" s="102" t="b">
        <f>IF(AND(NOT(ISBLANK('4. Staffing Information'!T46))),AND(NOT(ISBLANK('4. Staffing Information'!J46))),TRUE)</f>
        <v>1</v>
      </c>
      <c r="D71" s="101" t="s">
        <v>884</v>
      </c>
      <c r="E71" s="98" t="b">
        <f>IF(AND(NOT(ISBLANK('4. Staffing Information'!J47))),AND(NOT(ISBLANK('4. Staffing Information'!T47))),TRUE)</f>
        <v>1</v>
      </c>
      <c r="F71" s="98" t="s">
        <v>885</v>
      </c>
      <c r="G71" s="76" t="b">
        <f>IF(AND(NOT(ISBLANK('4. Staffing Information'!S48))),AND(NOT(ISBLANK('4. Staffing Information'!I48))),TRUE)</f>
        <v>1</v>
      </c>
      <c r="H71" s="76" t="s">
        <v>886</v>
      </c>
      <c r="I71" s="90" t="b">
        <f>IF(AND(NOT(ISBLANK('4. Staffing Information'!I49))),AND(NOT(ISBLANK('4. Staffing Information'!S49))),TRUE)</f>
        <v>1</v>
      </c>
      <c r="J71" s="90" t="s">
        <v>887</v>
      </c>
      <c r="Q71" s="56"/>
    </row>
    <row r="72" spans="1:17" x14ac:dyDescent="0.35">
      <c r="C72" s="102" t="b">
        <f>IF(AND(NOT(ISBLANK('4. Staffing Information'!T47))),AND(NOT(ISBLANK('4. Staffing Information'!J47))),TRUE)</f>
        <v>1</v>
      </c>
      <c r="D72" s="101" t="s">
        <v>888</v>
      </c>
      <c r="E72" s="98" t="b">
        <f>IF(AND(NOT(ISBLANK('4. Staffing Information'!J48))),AND(NOT(ISBLANK('4. Staffing Information'!T48))),TRUE)</f>
        <v>1</v>
      </c>
      <c r="F72" s="98" t="s">
        <v>889</v>
      </c>
      <c r="G72" s="76" t="b">
        <f>IF(AND(NOT(ISBLANK('4. Staffing Information'!S49))),AND(NOT(ISBLANK('4. Staffing Information'!I49))),TRUE)</f>
        <v>1</v>
      </c>
      <c r="H72" s="76" t="s">
        <v>890</v>
      </c>
      <c r="I72" s="90" t="b">
        <f>IF(AND(NOT(ISBLANK('4. Staffing Information'!I50))),AND(NOT(ISBLANK('4. Staffing Information'!S50))),TRUE)</f>
        <v>1</v>
      </c>
      <c r="J72" s="90" t="s">
        <v>891</v>
      </c>
      <c r="Q72" s="56"/>
    </row>
    <row r="73" spans="1:17" x14ac:dyDescent="0.35">
      <c r="C73" s="102" t="b">
        <f>IF(AND(NOT(ISBLANK('4. Staffing Information'!T48))),AND(NOT(ISBLANK('4. Staffing Information'!J48))),TRUE)</f>
        <v>1</v>
      </c>
      <c r="D73" s="101" t="s">
        <v>892</v>
      </c>
      <c r="E73" s="98" t="b">
        <f>IF(AND(NOT(ISBLANK('4. Staffing Information'!J49))),AND(NOT(ISBLANK('4. Staffing Information'!T49))),TRUE)</f>
        <v>1</v>
      </c>
      <c r="F73" s="98" t="s">
        <v>893</v>
      </c>
      <c r="G73" s="76" t="b">
        <f>IF(AND(NOT(ISBLANK('4. Staffing Information'!S50))),AND(NOT(ISBLANK('4. Staffing Information'!I50))),TRUE)</f>
        <v>1</v>
      </c>
      <c r="H73" s="76" t="s">
        <v>894</v>
      </c>
      <c r="Q73" s="56"/>
    </row>
    <row r="74" spans="1:17" x14ac:dyDescent="0.35">
      <c r="C74" s="102" t="b">
        <f>IF(AND(NOT(ISBLANK('4. Staffing Information'!T49))),AND(NOT(ISBLANK('4. Staffing Information'!J49))),TRUE)</f>
        <v>1</v>
      </c>
      <c r="D74" s="101" t="s">
        <v>895</v>
      </c>
      <c r="E74" s="98" t="b">
        <f>IF(AND(NOT(ISBLANK('4. Staffing Information'!J50))),AND(NOT(ISBLANK('4. Staffing Information'!T50))),TRUE)</f>
        <v>1</v>
      </c>
      <c r="F74" s="98" t="s">
        <v>896</v>
      </c>
      <c r="Q74" s="56"/>
    </row>
    <row r="75" spans="1:17" x14ac:dyDescent="0.35">
      <c r="C75" s="102" t="b">
        <f>IF(AND(NOT(ISBLANK('4. Staffing Information'!T50))),AND(NOT(ISBLANK('4. Staffing Information'!J50))),TRUE)</f>
        <v>1</v>
      </c>
      <c r="D75" s="101" t="s">
        <v>897</v>
      </c>
      <c r="Q75" s="56"/>
    </row>
    <row r="76" spans="1:17" ht="15" thickBot="1" x14ac:dyDescent="0.4">
      <c r="A76" s="2" t="b">
        <f>IF(SUM('4. Staffing Information'!R24,'4. Staffing Information'!U23,'4. Staffing Information'!V23)='4. Staffing Information'!F24,TRUE,FALSE)</f>
        <v>1</v>
      </c>
      <c r="B76" t="s">
        <v>898</v>
      </c>
    </row>
    <row r="77" spans="1:17" ht="15" thickBot="1" x14ac:dyDescent="0.4">
      <c r="A77" s="26" t="e">
        <f>IF(AND(NOT(ISBLANK(#REF!)),IF(#REF!&gt;0,TRUE,FALSE)),AND(NOT(ISBLANK(#REF!)),IF(#REF!&gt;0,TRUE,FALSE)),TRUE)</f>
        <v>#REF!</v>
      </c>
      <c r="B77" t="s">
        <v>899</v>
      </c>
      <c r="I77" s="107" t="e">
        <f>IF(AND(NOT(ISBLANK('3. Mileage and Transport'!#REF!)),IF('3. Mileage and Transport'!#REF!&gt;0,TRUE,FALSE)),TRUE,FALSE)</f>
        <v>#REF!</v>
      </c>
      <c r="J77" s="108" t="s">
        <v>900</v>
      </c>
    </row>
    <row r="78" spans="1:17" ht="15" thickBot="1" x14ac:dyDescent="0.4">
      <c r="A78" s="2" t="b">
        <f>IF(AND(NOT(ISBLANK(#REF!)),NOT(ISBLANK(#REF!)),NOT(ISBLANK(#REF!))),TRUE,FALSE)</f>
        <v>1</v>
      </c>
      <c r="B78" t="s">
        <v>901</v>
      </c>
      <c r="I78" s="109" t="b">
        <f>IF(AND(NOT(ISBLANK('3. Mileage and Transport'!D8)),IF('3. Mileage and Transport'!D8&gt;0,TRUE,FALSE)),TRUE,FALSE)</f>
        <v>0</v>
      </c>
      <c r="J78" s="110" t="s">
        <v>902</v>
      </c>
      <c r="K78" s="113" t="b">
        <f>IF(AND(NOT(ISBLANK('3. Mileage and Transport'!D15)),IF('3. Mileage and Transport'!D15&gt;0,TRUE,FALSE)),TRUE,FALSE)</f>
        <v>0</v>
      </c>
      <c r="L78" s="114" t="s">
        <v>903</v>
      </c>
    </row>
    <row r="79" spans="1:17" x14ac:dyDescent="0.35">
      <c r="A79" s="2" t="e">
        <f>IF(AND(NOT(ISBLANK(#REF!)),IF(#REF!&gt;0,TRUE,FALSE)),AND(NOT(ISBLANK(#REF!)),IF(#REF!&gt;0,TRUE,FALSE)),TRUE)</f>
        <v>#REF!</v>
      </c>
      <c r="B79" t="s">
        <v>904</v>
      </c>
      <c r="I79" s="109" t="b">
        <f>IF(AND(NOT(ISBLANK('3. Mileage and Transport'!D9)),IF('3. Mileage and Transport'!D9&gt;0,TRUE,FALSE)),TRUE,FALSE)</f>
        <v>0</v>
      </c>
      <c r="J79" s="110" t="s">
        <v>905</v>
      </c>
      <c r="K79" s="98" t="b">
        <f>IF(AND(NOT(ISBLANK('3. Mileage and Transport'!D16)),IF('3. Mileage and Transport'!D16&gt;0,TRUE,FALSE)),TRUE,FALSE)</f>
        <v>0</v>
      </c>
      <c r="L79" s="98" t="s">
        <v>906</v>
      </c>
      <c r="M79" s="117" t="e">
        <f>IF(LegalRelationship= "Select Legal Relationship:",TRUE,FALSE)</f>
        <v>#NAME?</v>
      </c>
      <c r="N79" s="118" t="s">
        <v>907</v>
      </c>
    </row>
    <row r="80" spans="1:17" ht="16" thickBot="1" x14ac:dyDescent="0.4">
      <c r="A80" s="102" t="e">
        <f>IF(OR(HSDV21_1,HSDV21_2,HSDV21_3,HSDV21_4),AND(NOT(ISBLANK('3. Mileage and Transport'!D12)),IF('3. Mileage and Transport'!D12&gt;0,TRUE,FALSE)),TRUE)</f>
        <v>#REF!</v>
      </c>
      <c r="B80" s="101" t="s">
        <v>908</v>
      </c>
      <c r="C80" s="103" t="s">
        <v>624</v>
      </c>
      <c r="D80" s="103" t="s">
        <v>624</v>
      </c>
      <c r="E80" s="103" t="s">
        <v>624</v>
      </c>
      <c r="F80" s="103" t="s">
        <v>624</v>
      </c>
      <c r="G80" s="103" t="s">
        <v>624</v>
      </c>
      <c r="H80" s="104" t="s">
        <v>625</v>
      </c>
      <c r="I80" s="105" t="b">
        <f>IF(AND(NOT(ISBLANK('3. Mileage and Transport'!D11)),IF('3. Mileage and Transport'!D11&gt;0,TRUE,FALSE)),TRUE,FALSE)</f>
        <v>0</v>
      </c>
      <c r="J80" s="106" t="s">
        <v>909</v>
      </c>
      <c r="K80" s="98" t="b">
        <f>IF(AND(NOT(ISBLANK('3. Mileage and Transport'!D17)),IF('3. Mileage and Transport'!D17&gt;0,TRUE,FALSE)),TRUE,FALSE)</f>
        <v>0</v>
      </c>
      <c r="L80" s="98" t="s">
        <v>910</v>
      </c>
      <c r="M80" s="119" t="e">
        <f>IF(FinancialRelationship= "Select Financial Relationship:",TRUE,FALSE)</f>
        <v>#NAME?</v>
      </c>
      <c r="N80" s="120" t="s">
        <v>911</v>
      </c>
    </row>
    <row r="81" spans="1:14" ht="16" thickBot="1" x14ac:dyDescent="0.4">
      <c r="A81" s="97" t="b">
        <f>IF(OR(HSDV22_1,HSDV22_2,HSDV22_3,HSDV22_4),AND(NOT(ISBLANK('3. Mileage and Transport'!F20)),IF('3. Mileage and Transport'!F20&gt;0,TRUE,FALSE)),TRUE)</f>
        <v>1</v>
      </c>
      <c r="B81" s="98" t="s">
        <v>912</v>
      </c>
      <c r="C81" s="99" t="s">
        <v>624</v>
      </c>
      <c r="D81" s="99" t="s">
        <v>624</v>
      </c>
      <c r="E81" s="99" t="s">
        <v>624</v>
      </c>
      <c r="F81" s="99" t="s">
        <v>624</v>
      </c>
      <c r="G81" s="99" t="s">
        <v>624</v>
      </c>
      <c r="H81" s="99" t="s">
        <v>624</v>
      </c>
      <c r="I81" s="99" t="s">
        <v>624</v>
      </c>
      <c r="J81" s="100" t="s">
        <v>625</v>
      </c>
      <c r="K81" s="111" t="b">
        <f>IF(AND(NOT(ISBLANK('3. Mileage and Transport'!D18)),IF('3. Mileage and Transport'!D18&gt;0,TRUE,FALSE)),TRUE,FALSE)</f>
        <v>0</v>
      </c>
      <c r="L81" s="112" t="s">
        <v>913</v>
      </c>
      <c r="M81" s="119" t="e">
        <f>IF(ProgramClientType= "Select Program Type(s)/Client Types:",TRUE,FALSE)</f>
        <v>#NAME?</v>
      </c>
      <c r="N81" s="120" t="s">
        <v>914</v>
      </c>
    </row>
    <row r="82" spans="1:14" ht="16" thickBot="1" x14ac:dyDescent="0.4">
      <c r="A82" s="94" t="e">
        <f>NOT(OR(HSDV23_1,HSDV23_2,HSDV23_3,HSDV23_4))</f>
        <v>#NAME?</v>
      </c>
      <c r="B82" s="76" t="s">
        <v>915</v>
      </c>
      <c r="C82" s="95" t="s">
        <v>624</v>
      </c>
      <c r="D82" s="95" t="s">
        <v>624</v>
      </c>
      <c r="E82" s="95" t="s">
        <v>624</v>
      </c>
      <c r="F82" s="95" t="s">
        <v>624</v>
      </c>
      <c r="G82" s="95" t="s">
        <v>624</v>
      </c>
      <c r="H82" s="95" t="s">
        <v>624</v>
      </c>
      <c r="I82" s="95" t="s">
        <v>624</v>
      </c>
      <c r="J82" s="95" t="s">
        <v>624</v>
      </c>
      <c r="K82" s="95" t="s">
        <v>624</v>
      </c>
      <c r="L82" s="96" t="s">
        <v>625</v>
      </c>
      <c r="M82" s="115" t="e">
        <f>IF(OtherCostReports= "Select Other Cost Reports:",TRUE,FALSE)</f>
        <v>#NAME?</v>
      </c>
      <c r="N82" s="116" t="s">
        <v>916</v>
      </c>
    </row>
    <row r="83" spans="1:14" x14ac:dyDescent="0.35">
      <c r="A83" s="2" t="e">
        <f>AND(HSDV01,HSDV02,HSDV03,HSDV04,HSDV05,HSDV06,HSDV07,HSDV08,HSDV10,HSDV11,HSDV12,HSDV13,HSDV14,HSDV15,HSDV16,HSDV17,HSDV18,HSDV19)</f>
        <v>#NAME?</v>
      </c>
      <c r="B83" t="s">
        <v>917</v>
      </c>
    </row>
    <row r="84" spans="1:14" x14ac:dyDescent="0.35">
      <c r="A84" s="2" t="e">
        <f>AND(IF(#REF!=NAR,TRUE,FALSE),IF(#REF!=NAR,TRUE,FALSE),IF(#REF!=NAR,TRUE,FALSE),IF(#REF!=NAR,TRUE,FALSE),IF(#REF!=NAR,TRUE,FALSE),IF(#REF!=NAR,TRUE,FALSE),IF(#REF!=NAR,TRUE,FALSE),IF(#REF!=NAR,TRUE,FALSE),IF(#REF!=NAR,TRUE,FALSE),IF(#REF!=NAR,TRUE,FALSE),IF(#REF!=NAR,TRUE,FALSE),IF(#REF!=NAR,TRUE,FALSE))</f>
        <v>#REF!</v>
      </c>
      <c r="B84" t="s">
        <v>918</v>
      </c>
    </row>
    <row r="85" spans="1:14" x14ac:dyDescent="0.35">
      <c r="A85" s="2" t="b">
        <f>IF(AND(cfProviderSelected),TRUE,FALSE)</f>
        <v>0</v>
      </c>
      <c r="B85" t="s">
        <v>919</v>
      </c>
    </row>
    <row r="86" spans="1:14" x14ac:dyDescent="0.35">
      <c r="A86" t="e">
        <f>OrgID&amp;"_"&amp;ProviderName&amp;"_AMBCRFY"&amp;RIGHT(YEAR(FiscalYear),2)&amp;".xlsm"</f>
        <v>#N/A</v>
      </c>
      <c r="B86" t="s">
        <v>920</v>
      </c>
    </row>
    <row r="87" spans="1:14" x14ac:dyDescent="0.35">
      <c r="A87" s="2"/>
      <c r="B87" s="62" t="s">
        <v>921</v>
      </c>
    </row>
    <row r="88" spans="1:14" x14ac:dyDescent="0.35">
      <c r="A88" s="53" t="b">
        <f>AND(IF('Tab 3 - Accuracy of Report'!E23="No Action Required", TRUE, FALSE),IF('Tab 3 - Accuracy of Report'!E24="No Action Required", TRUE, FALSE), IF('Tab 3 - Accuracy of Report'!E25="No Action Required", TRUE, FALSE), IF('Tab 3 - Accuracy of Report'!E26="No Action Required", TRUE, FALSE),IF('Tab 3 - Accuracy of Report'!E27="No Action Required", TRUE, FALSE),IF('Tab 3 - Accuracy of Report'!E28="No Action Required", TRUE, FALSE),IF('Tab 3 - Accuracy of Report'!E29="No Action Required", TRUE, FALSE),IF('Tab 3 - Accuracy of Report'!E30="No Action Required", TRUE, FALSE),IF('Tab 3 - Accuracy of Report'!E31="No Action Required", TRUE, FALSE),IF('Tab 3 - Accuracy of Report'!E31="No Action Required", TRUE, FALSE),IF('Tab 3 - Accuracy of Report'!E32="No Action Required", TRUE, FALSE),IF('Tab 3 - Accuracy of Report'!E33="No Action Required", TRUE, FALSE),IF('Tab 3 - Accuracy of Report'!E34="No Action Required", TRUE, FALSE),IF('Tab 3 - Accuracy of Report'!E35="No Action Required", TRUE, FALSE),IF('Tab 3 - Accuracy of Report'!E36="No Action Required", TRUE, FALSE),IF('Tab 3 - Accuracy of Report'!E37="No Action Required", TRUE, FALSE),IF('Tab 3 - Accuracy of Report'!E38="No Action Required", TRUE, FALSE),IF('Tab 3 - Accuracy of Report'!E39="No Action Required", TRUE, FALSE),IF('Tab 3 - Accuracy of Report'!E40="No Action Required", TRUE, FALSE))</f>
        <v>0</v>
      </c>
      <c r="B88" t="s">
        <v>922</v>
      </c>
    </row>
    <row r="91" spans="1:14" x14ac:dyDescent="0.35">
      <c r="A91" s="19"/>
    </row>
    <row r="92" spans="1:14" x14ac:dyDescent="0.35">
      <c r="A92" s="19"/>
    </row>
    <row r="93" spans="1:14" x14ac:dyDescent="0.35">
      <c r="A93" s="19"/>
    </row>
    <row r="94" spans="1:14" x14ac:dyDescent="0.35">
      <c r="A94" s="314"/>
      <c r="B94" s="314"/>
    </row>
    <row r="95" spans="1:14" x14ac:dyDescent="0.35">
      <c r="A95" s="319"/>
      <c r="B95" s="314"/>
    </row>
    <row r="96" spans="1:14" x14ac:dyDescent="0.35">
      <c r="A96" s="319"/>
      <c r="B96" s="314"/>
    </row>
    <row r="97" spans="1:2" x14ac:dyDescent="0.35">
      <c r="A97" s="319"/>
      <c r="B97" s="314"/>
    </row>
    <row r="98" spans="1:2" x14ac:dyDescent="0.35">
      <c r="A98" s="319"/>
      <c r="B98" s="314"/>
    </row>
    <row r="99" spans="1:2" x14ac:dyDescent="0.35">
      <c r="A99" s="319"/>
      <c r="B99" s="314"/>
    </row>
    <row r="100" spans="1:2" x14ac:dyDescent="0.35">
      <c r="A100" s="319"/>
      <c r="B100" s="314"/>
    </row>
    <row r="101" spans="1:2" x14ac:dyDescent="0.35">
      <c r="A101" s="319"/>
      <c r="B101" s="314"/>
    </row>
    <row r="102" spans="1:2" x14ac:dyDescent="0.35">
      <c r="A102" s="319"/>
      <c r="B102" s="314"/>
    </row>
    <row r="103" spans="1:2" x14ac:dyDescent="0.35">
      <c r="A103" s="319"/>
      <c r="B103" s="314"/>
    </row>
    <row r="104" spans="1:2" x14ac:dyDescent="0.35">
      <c r="A104" s="319"/>
      <c r="B104" s="314"/>
    </row>
    <row r="105" spans="1:2" x14ac:dyDescent="0.35">
      <c r="A105" s="319"/>
      <c r="B105" s="314"/>
    </row>
    <row r="106" spans="1:2" x14ac:dyDescent="0.35">
      <c r="A106" s="319"/>
      <c r="B106" s="314"/>
    </row>
    <row r="107" spans="1:2" x14ac:dyDescent="0.35">
      <c r="A107" s="19"/>
    </row>
    <row r="108" spans="1:2" x14ac:dyDescent="0.35">
      <c r="A108" s="19"/>
    </row>
    <row r="109" spans="1:2" x14ac:dyDescent="0.35">
      <c r="A109" s="19"/>
    </row>
    <row r="110" spans="1:2" x14ac:dyDescent="0.35">
      <c r="A110" s="19"/>
    </row>
    <row r="111" spans="1:2" x14ac:dyDescent="0.35">
      <c r="A111" s="18"/>
    </row>
    <row r="112" spans="1:2" x14ac:dyDescent="0.35">
      <c r="A112" s="320"/>
    </row>
    <row r="113" spans="1:1" x14ac:dyDescent="0.35">
      <c r="A113" s="320"/>
    </row>
    <row r="114" spans="1:1" x14ac:dyDescent="0.35">
      <c r="A114" s="19"/>
    </row>
    <row r="115" spans="1:1" x14ac:dyDescent="0.35">
      <c r="A115" s="18"/>
    </row>
    <row r="116" spans="1:1" x14ac:dyDescent="0.35">
      <c r="A116" s="19"/>
    </row>
    <row r="117" spans="1:1" x14ac:dyDescent="0.35">
      <c r="A117" s="19"/>
    </row>
    <row r="118" spans="1:1" x14ac:dyDescent="0.35">
      <c r="A118" s="19"/>
    </row>
    <row r="119" spans="1:1" x14ac:dyDescent="0.35">
      <c r="A119" s="19"/>
    </row>
    <row r="120" spans="1:1" x14ac:dyDescent="0.35">
      <c r="A120" s="19"/>
    </row>
    <row r="121" spans="1:1" x14ac:dyDescent="0.35">
      <c r="A121" s="18"/>
    </row>
    <row r="122" spans="1:1" x14ac:dyDescent="0.35">
      <c r="A122" s="19"/>
    </row>
    <row r="123" spans="1:1" x14ac:dyDescent="0.35">
      <c r="A123" s="19"/>
    </row>
    <row r="124" spans="1:1" x14ac:dyDescent="0.35">
      <c r="A124" s="19"/>
    </row>
    <row r="125" spans="1:1" x14ac:dyDescent="0.35">
      <c r="A125" s="19"/>
    </row>
    <row r="126" spans="1:1" x14ac:dyDescent="0.35">
      <c r="A126" s="19"/>
    </row>
    <row r="127" spans="1:1" x14ac:dyDescent="0.35">
      <c r="A127" s="19"/>
    </row>
    <row r="128" spans="1:1" x14ac:dyDescent="0.35">
      <c r="A128" s="18"/>
    </row>
    <row r="129" spans="1:2" x14ac:dyDescent="0.35">
      <c r="A129" s="19"/>
    </row>
    <row r="130" spans="1:2" x14ac:dyDescent="0.35">
      <c r="A130" s="19"/>
    </row>
    <row r="131" spans="1:2" x14ac:dyDescent="0.35">
      <c r="A131" s="19"/>
    </row>
    <row r="132" spans="1:2" x14ac:dyDescent="0.35">
      <c r="A132" s="19"/>
    </row>
    <row r="133" spans="1:2" x14ac:dyDescent="0.35">
      <c r="A133" s="19"/>
    </row>
    <row r="134" spans="1:2" x14ac:dyDescent="0.35">
      <c r="A134" s="19"/>
    </row>
    <row r="136" spans="1:2" x14ac:dyDescent="0.35">
      <c r="A136" s="69"/>
    </row>
    <row r="137" spans="1:2" ht="15.5" x14ac:dyDescent="0.35">
      <c r="A137" s="70"/>
    </row>
    <row r="138" spans="1:2" x14ac:dyDescent="0.35">
      <c r="B138" s="121"/>
    </row>
    <row r="139" spans="1:2" x14ac:dyDescent="0.35">
      <c r="B139" s="121"/>
    </row>
    <row r="140" spans="1:2" x14ac:dyDescent="0.35">
      <c r="B140" s="121"/>
    </row>
    <row r="141" spans="1:2" x14ac:dyDescent="0.35">
      <c r="B141" s="121"/>
    </row>
    <row r="142" spans="1:2" x14ac:dyDescent="0.35">
      <c r="B142" s="121"/>
    </row>
    <row r="143" spans="1:2" x14ac:dyDescent="0.35">
      <c r="B143" s="121"/>
    </row>
    <row r="144" spans="1:2" x14ac:dyDescent="0.35">
      <c r="B144" s="121"/>
    </row>
    <row r="145" spans="2:2" x14ac:dyDescent="0.35">
      <c r="B145" s="121"/>
    </row>
    <row r="146" spans="2:2" x14ac:dyDescent="0.35">
      <c r="B146" s="121"/>
    </row>
    <row r="147" spans="2:2" x14ac:dyDescent="0.35">
      <c r="B147" s="121"/>
    </row>
    <row r="148" spans="2:2" x14ac:dyDescent="0.35">
      <c r="B148" s="121"/>
    </row>
    <row r="149" spans="2:2" x14ac:dyDescent="0.35">
      <c r="B149" s="121"/>
    </row>
    <row r="150" spans="2:2" x14ac:dyDescent="0.35">
      <c r="B150" s="121"/>
    </row>
    <row r="151" spans="2:2" x14ac:dyDescent="0.35">
      <c r="B151" s="121"/>
    </row>
    <row r="152" spans="2:2" x14ac:dyDescent="0.35">
      <c r="B152" s="121"/>
    </row>
    <row r="153" spans="2:2" x14ac:dyDescent="0.35">
      <c r="B153" s="121"/>
    </row>
    <row r="154" spans="2:2" x14ac:dyDescent="0.35">
      <c r="B154" s="121"/>
    </row>
    <row r="155" spans="2:2" x14ac:dyDescent="0.35">
      <c r="B155" s="121"/>
    </row>
    <row r="156" spans="2:2" x14ac:dyDescent="0.35">
      <c r="B156" s="121"/>
    </row>
    <row r="157" spans="2:2" x14ac:dyDescent="0.35">
      <c r="B157" s="121"/>
    </row>
    <row r="158" spans="2:2" x14ac:dyDescent="0.35">
      <c r="B158" s="121"/>
    </row>
    <row r="159" spans="2:2" x14ac:dyDescent="0.35">
      <c r="B159" s="121"/>
    </row>
    <row r="160" spans="2:2" x14ac:dyDescent="0.35">
      <c r="B160" s="121"/>
    </row>
    <row r="161" spans="2:2" x14ac:dyDescent="0.35">
      <c r="B161" s="121"/>
    </row>
    <row r="162" spans="2:2" x14ac:dyDescent="0.35">
      <c r="B162" s="121"/>
    </row>
    <row r="163" spans="2:2" x14ac:dyDescent="0.35">
      <c r="B163" s="121"/>
    </row>
    <row r="164" spans="2:2" x14ac:dyDescent="0.35">
      <c r="B164" s="121"/>
    </row>
    <row r="165" spans="2:2" x14ac:dyDescent="0.35">
      <c r="B165" s="121"/>
    </row>
    <row r="166" spans="2:2" x14ac:dyDescent="0.35">
      <c r="B166" s="121"/>
    </row>
    <row r="167" spans="2:2" x14ac:dyDescent="0.35">
      <c r="B167" s="121"/>
    </row>
    <row r="168" spans="2:2" x14ac:dyDescent="0.35">
      <c r="B168" s="121"/>
    </row>
    <row r="169" spans="2:2" x14ac:dyDescent="0.35">
      <c r="B169" s="121"/>
    </row>
    <row r="170" spans="2:2" x14ac:dyDescent="0.35">
      <c r="B170" s="121"/>
    </row>
    <row r="171" spans="2:2" x14ac:dyDescent="0.35">
      <c r="B171" s="121"/>
    </row>
    <row r="172" spans="2:2" x14ac:dyDescent="0.35">
      <c r="B172" s="121"/>
    </row>
    <row r="173" spans="2:2" x14ac:dyDescent="0.35">
      <c r="B173" s="121"/>
    </row>
    <row r="174" spans="2:2" x14ac:dyDescent="0.35">
      <c r="B174" s="121"/>
    </row>
    <row r="175" spans="2:2" x14ac:dyDescent="0.35">
      <c r="B175" s="121"/>
    </row>
    <row r="176" spans="2:2" x14ac:dyDescent="0.35">
      <c r="B176" s="121"/>
    </row>
    <row r="177" spans="2:2" x14ac:dyDescent="0.35">
      <c r="B177" s="121"/>
    </row>
    <row r="178" spans="2:2" x14ac:dyDescent="0.35">
      <c r="B178" s="121"/>
    </row>
    <row r="179" spans="2:2" x14ac:dyDescent="0.35">
      <c r="B179" s="121"/>
    </row>
    <row r="180" spans="2:2" x14ac:dyDescent="0.35">
      <c r="B180" s="121"/>
    </row>
    <row r="181" spans="2:2" x14ac:dyDescent="0.35">
      <c r="B181" s="121"/>
    </row>
    <row r="182" spans="2:2" x14ac:dyDescent="0.35">
      <c r="B182" s="121"/>
    </row>
    <row r="183" spans="2:2" x14ac:dyDescent="0.35">
      <c r="B183" s="121"/>
    </row>
    <row r="184" spans="2:2" x14ac:dyDescent="0.35">
      <c r="B184" s="121"/>
    </row>
    <row r="185" spans="2:2" x14ac:dyDescent="0.35">
      <c r="B185" s="121"/>
    </row>
    <row r="186" spans="2:2" x14ac:dyDescent="0.35">
      <c r="B186" s="121"/>
    </row>
    <row r="187" spans="2:2" x14ac:dyDescent="0.35">
      <c r="B187" s="121"/>
    </row>
    <row r="188" spans="2:2" x14ac:dyDescent="0.35">
      <c r="B188" s="121"/>
    </row>
    <row r="189" spans="2:2" x14ac:dyDescent="0.35">
      <c r="B189" s="121"/>
    </row>
    <row r="190" spans="2:2" x14ac:dyDescent="0.35">
      <c r="B190" s="121"/>
    </row>
    <row r="191" spans="2:2" x14ac:dyDescent="0.35">
      <c r="B191" s="121"/>
    </row>
    <row r="192" spans="2:2" x14ac:dyDescent="0.35">
      <c r="B192" s="121"/>
    </row>
    <row r="193" spans="2:2" x14ac:dyDescent="0.35">
      <c r="B193" s="121"/>
    </row>
    <row r="194" spans="2:2" x14ac:dyDescent="0.35">
      <c r="B194" s="121"/>
    </row>
    <row r="195" spans="2:2" x14ac:dyDescent="0.35">
      <c r="B195" s="121"/>
    </row>
    <row r="196" spans="2:2" x14ac:dyDescent="0.35">
      <c r="B196" s="121"/>
    </row>
    <row r="197" spans="2:2" x14ac:dyDescent="0.35">
      <c r="B197" s="121"/>
    </row>
    <row r="198" spans="2:2" x14ac:dyDescent="0.35">
      <c r="B198" s="121"/>
    </row>
    <row r="199" spans="2:2" x14ac:dyDescent="0.35">
      <c r="B199" s="121"/>
    </row>
    <row r="200" spans="2:2" x14ac:dyDescent="0.35">
      <c r="B200" s="121"/>
    </row>
    <row r="201" spans="2:2" x14ac:dyDescent="0.35">
      <c r="B201" s="121"/>
    </row>
    <row r="202" spans="2:2" x14ac:dyDescent="0.35">
      <c r="B202" s="121"/>
    </row>
    <row r="203" spans="2:2" x14ac:dyDescent="0.35">
      <c r="B203" s="121"/>
    </row>
    <row r="204" spans="2:2" x14ac:dyDescent="0.35">
      <c r="B204" s="121"/>
    </row>
    <row r="205" spans="2:2" x14ac:dyDescent="0.35">
      <c r="B205" s="121"/>
    </row>
    <row r="206" spans="2:2" x14ac:dyDescent="0.35">
      <c r="B206" s="121"/>
    </row>
    <row r="207" spans="2:2" x14ac:dyDescent="0.35">
      <c r="B207" s="121"/>
    </row>
    <row r="208" spans="2:2" x14ac:dyDescent="0.35">
      <c r="B208" s="121"/>
    </row>
    <row r="209" spans="2:2" x14ac:dyDescent="0.35">
      <c r="B209" s="121"/>
    </row>
    <row r="210" spans="2:2" x14ac:dyDescent="0.35">
      <c r="B210" s="121"/>
    </row>
    <row r="211" spans="2:2" x14ac:dyDescent="0.35">
      <c r="B211" s="121"/>
    </row>
    <row r="212" spans="2:2" x14ac:dyDescent="0.35">
      <c r="B212" s="121"/>
    </row>
    <row r="213" spans="2:2" x14ac:dyDescent="0.35">
      <c r="B213" s="121"/>
    </row>
    <row r="214" spans="2:2" x14ac:dyDescent="0.35">
      <c r="B214" s="121"/>
    </row>
    <row r="215" spans="2:2" x14ac:dyDescent="0.35">
      <c r="B215" s="121"/>
    </row>
    <row r="216" spans="2:2" x14ac:dyDescent="0.35">
      <c r="B216" s="121"/>
    </row>
    <row r="217" spans="2:2" x14ac:dyDescent="0.35">
      <c r="B217" s="121"/>
    </row>
    <row r="218" spans="2:2" x14ac:dyDescent="0.35">
      <c r="B218" s="121"/>
    </row>
    <row r="219" spans="2:2" x14ac:dyDescent="0.35">
      <c r="B219" s="121"/>
    </row>
    <row r="220" spans="2:2" x14ac:dyDescent="0.35">
      <c r="B220" s="121"/>
    </row>
    <row r="221" spans="2:2" x14ac:dyDescent="0.35">
      <c r="B221" s="121"/>
    </row>
    <row r="222" spans="2:2" x14ac:dyDescent="0.35">
      <c r="B222" s="121"/>
    </row>
    <row r="223" spans="2:2" x14ac:dyDescent="0.35">
      <c r="B223" s="121"/>
    </row>
    <row r="224" spans="2:2" x14ac:dyDescent="0.35">
      <c r="B224" s="121"/>
    </row>
    <row r="225" spans="2:2" x14ac:dyDescent="0.35">
      <c r="B225" s="121"/>
    </row>
    <row r="226" spans="2:2" x14ac:dyDescent="0.35">
      <c r="B226" s="121"/>
    </row>
    <row r="227" spans="2:2" x14ac:dyDescent="0.35">
      <c r="B227" s="121"/>
    </row>
    <row r="228" spans="2:2" x14ac:dyDescent="0.35">
      <c r="B228" s="121"/>
    </row>
    <row r="229" spans="2:2" x14ac:dyDescent="0.35">
      <c r="B229" s="121"/>
    </row>
    <row r="230" spans="2:2" x14ac:dyDescent="0.35">
      <c r="B230" s="121"/>
    </row>
    <row r="231" spans="2:2" x14ac:dyDescent="0.35">
      <c r="B231" s="121"/>
    </row>
    <row r="232" spans="2:2" x14ac:dyDescent="0.35">
      <c r="B232" s="121"/>
    </row>
    <row r="233" spans="2:2" x14ac:dyDescent="0.35">
      <c r="B233" s="121"/>
    </row>
    <row r="234" spans="2:2" x14ac:dyDescent="0.35">
      <c r="B234" s="121"/>
    </row>
    <row r="235" spans="2:2" x14ac:dyDescent="0.35">
      <c r="B235" s="121"/>
    </row>
    <row r="236" spans="2:2" x14ac:dyDescent="0.35">
      <c r="B236" s="121"/>
    </row>
    <row r="237" spans="2:2" x14ac:dyDescent="0.35">
      <c r="B237" s="121"/>
    </row>
    <row r="238" spans="2:2" x14ac:dyDescent="0.35">
      <c r="B238" s="121"/>
    </row>
    <row r="239" spans="2:2" x14ac:dyDescent="0.35">
      <c r="B239" s="121"/>
    </row>
    <row r="240" spans="2:2" x14ac:dyDescent="0.35">
      <c r="B240" s="121"/>
    </row>
    <row r="241" spans="2:2" x14ac:dyDescent="0.35">
      <c r="B241" s="121"/>
    </row>
    <row r="242" spans="2:2" x14ac:dyDescent="0.35">
      <c r="B242" s="121"/>
    </row>
    <row r="243" spans="2:2" x14ac:dyDescent="0.35">
      <c r="B243" s="121"/>
    </row>
    <row r="244" spans="2:2" x14ac:dyDescent="0.35">
      <c r="B244" s="121"/>
    </row>
    <row r="245" spans="2:2" x14ac:dyDescent="0.35">
      <c r="B245" s="121"/>
    </row>
    <row r="246" spans="2:2" x14ac:dyDescent="0.35">
      <c r="B246" s="121"/>
    </row>
    <row r="247" spans="2:2" x14ac:dyDescent="0.35">
      <c r="B247" s="121"/>
    </row>
    <row r="248" spans="2:2" x14ac:dyDescent="0.35">
      <c r="B248" s="121"/>
    </row>
    <row r="249" spans="2:2" x14ac:dyDescent="0.35">
      <c r="B249" s="121"/>
    </row>
    <row r="250" spans="2:2" x14ac:dyDescent="0.35">
      <c r="B250" s="121"/>
    </row>
    <row r="251" spans="2:2" x14ac:dyDescent="0.35">
      <c r="B251" s="121"/>
    </row>
    <row r="252" spans="2:2" x14ac:dyDescent="0.35">
      <c r="B252" s="121"/>
    </row>
    <row r="253" spans="2:2" x14ac:dyDescent="0.35">
      <c r="B253" s="121"/>
    </row>
    <row r="254" spans="2:2" x14ac:dyDescent="0.35">
      <c r="B254" s="121"/>
    </row>
    <row r="255" spans="2:2" x14ac:dyDescent="0.35">
      <c r="B255" s="121"/>
    </row>
    <row r="256" spans="2:2" x14ac:dyDescent="0.35">
      <c r="B256" s="121"/>
    </row>
    <row r="257" spans="2:2" x14ac:dyDescent="0.35">
      <c r="B257" s="121"/>
    </row>
    <row r="258" spans="2:2" x14ac:dyDescent="0.35">
      <c r="B258" s="121"/>
    </row>
    <row r="259" spans="2:2" x14ac:dyDescent="0.35">
      <c r="B259" s="121"/>
    </row>
    <row r="260" spans="2:2" x14ac:dyDescent="0.35">
      <c r="B260" s="121"/>
    </row>
    <row r="261" spans="2:2" x14ac:dyDescent="0.35">
      <c r="B261" s="121"/>
    </row>
    <row r="262" spans="2:2" x14ac:dyDescent="0.35">
      <c r="B262" s="121"/>
    </row>
    <row r="263" spans="2:2" x14ac:dyDescent="0.35">
      <c r="B263" s="121"/>
    </row>
    <row r="264" spans="2:2" x14ac:dyDescent="0.35">
      <c r="B264" s="121"/>
    </row>
    <row r="265" spans="2:2" x14ac:dyDescent="0.35">
      <c r="B265" s="121"/>
    </row>
    <row r="266" spans="2:2" x14ac:dyDescent="0.35">
      <c r="B266" s="121"/>
    </row>
    <row r="267" spans="2:2" x14ac:dyDescent="0.35">
      <c r="B267" s="121"/>
    </row>
    <row r="268" spans="2:2" x14ac:dyDescent="0.35">
      <c r="B268" s="121"/>
    </row>
    <row r="269" spans="2:2" x14ac:dyDescent="0.35">
      <c r="B269" s="121"/>
    </row>
    <row r="270" spans="2:2" x14ac:dyDescent="0.35">
      <c r="B270" s="121"/>
    </row>
    <row r="271" spans="2:2" x14ac:dyDescent="0.35">
      <c r="B271" s="121"/>
    </row>
    <row r="272" spans="2:2" x14ac:dyDescent="0.35">
      <c r="B272" s="121"/>
    </row>
    <row r="273" spans="2:2" x14ac:dyDescent="0.35">
      <c r="B273" s="121"/>
    </row>
    <row r="274" spans="2:2" x14ac:dyDescent="0.35">
      <c r="B274" s="121"/>
    </row>
    <row r="275" spans="2:2" x14ac:dyDescent="0.35">
      <c r="B275" s="121"/>
    </row>
    <row r="276" spans="2:2" x14ac:dyDescent="0.35">
      <c r="B276" s="121"/>
    </row>
    <row r="277" spans="2:2" x14ac:dyDescent="0.35">
      <c r="B277" s="121"/>
    </row>
    <row r="278" spans="2:2" x14ac:dyDescent="0.35">
      <c r="B278" s="121"/>
    </row>
    <row r="279" spans="2:2" x14ac:dyDescent="0.35">
      <c r="B279" s="121"/>
    </row>
    <row r="280" spans="2:2" x14ac:dyDescent="0.35">
      <c r="B280" s="121"/>
    </row>
    <row r="281" spans="2:2" x14ac:dyDescent="0.35">
      <c r="B281" s="121"/>
    </row>
    <row r="282" spans="2:2" x14ac:dyDescent="0.35">
      <c r="B282" s="121"/>
    </row>
    <row r="283" spans="2:2" x14ac:dyDescent="0.35">
      <c r="B283" s="121"/>
    </row>
    <row r="284" spans="2:2" x14ac:dyDescent="0.35">
      <c r="B284" s="121"/>
    </row>
    <row r="285" spans="2:2" x14ac:dyDescent="0.35">
      <c r="B285" s="121"/>
    </row>
    <row r="286" spans="2:2" x14ac:dyDescent="0.35">
      <c r="B286" s="121"/>
    </row>
    <row r="287" spans="2:2" x14ac:dyDescent="0.35">
      <c r="B287" s="121"/>
    </row>
    <row r="288" spans="2:2" x14ac:dyDescent="0.35">
      <c r="B288" s="121"/>
    </row>
    <row r="289" spans="2:2" x14ac:dyDescent="0.35">
      <c r="B289" s="121"/>
    </row>
    <row r="290" spans="2:2" x14ac:dyDescent="0.35">
      <c r="B290" s="121"/>
    </row>
    <row r="291" spans="2:2" x14ac:dyDescent="0.35">
      <c r="B291" s="121"/>
    </row>
    <row r="292" spans="2:2" x14ac:dyDescent="0.35">
      <c r="B292" s="121"/>
    </row>
    <row r="293" spans="2:2" x14ac:dyDescent="0.35">
      <c r="B293" s="121"/>
    </row>
    <row r="294" spans="2:2" x14ac:dyDescent="0.35">
      <c r="B294" s="121"/>
    </row>
    <row r="295" spans="2:2" x14ac:dyDescent="0.35">
      <c r="B295" s="121"/>
    </row>
    <row r="296" spans="2:2" x14ac:dyDescent="0.35">
      <c r="B296" s="121"/>
    </row>
    <row r="297" spans="2:2" x14ac:dyDescent="0.35">
      <c r="B297" s="121"/>
    </row>
    <row r="298" spans="2:2" x14ac:dyDescent="0.35">
      <c r="B298" s="121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E693B-E81F-480D-975C-4D117F8E279C}">
  <sheetPr codeName="Sheet20">
    <tabColor theme="6" tint="0.59999389629810485"/>
  </sheetPr>
  <dimension ref="B1:ANY31"/>
  <sheetViews>
    <sheetView workbookViewId="0">
      <selection activeCell="I7" sqref="I7"/>
    </sheetView>
  </sheetViews>
  <sheetFormatPr defaultColWidth="14" defaultRowHeight="13" x14ac:dyDescent="0.3"/>
  <cols>
    <col min="1" max="6" width="14" style="240"/>
    <col min="7" max="7" width="14.81640625" style="240" customWidth="1"/>
    <col min="8" max="629" width="14" style="240"/>
    <col min="630" max="630" width="12.453125" style="240" bestFit="1" customWidth="1"/>
    <col min="631" max="685" width="14" style="240"/>
    <col min="686" max="686" width="12.453125" style="240" bestFit="1" customWidth="1"/>
    <col min="687" max="930" width="14" style="240"/>
    <col min="931" max="931" width="14" style="240" customWidth="1"/>
    <col min="932" max="1056" width="14" style="240"/>
    <col min="1057" max="1057" width="21.54296875" style="240" customWidth="1"/>
    <col min="1058" max="16384" width="14" style="240"/>
  </cols>
  <sheetData>
    <row r="1" spans="2:1065" s="224" customFormat="1" ht="39" x14ac:dyDescent="0.3">
      <c r="B1" s="225" t="s">
        <v>923</v>
      </c>
      <c r="C1" s="225" t="s">
        <v>923</v>
      </c>
      <c r="D1" s="225" t="s">
        <v>923</v>
      </c>
      <c r="E1" s="225" t="s">
        <v>923</v>
      </c>
      <c r="F1" s="225" t="s">
        <v>923</v>
      </c>
      <c r="G1" s="225" t="s">
        <v>923</v>
      </c>
      <c r="H1" s="225" t="s">
        <v>923</v>
      </c>
      <c r="I1" s="225" t="s">
        <v>923</v>
      </c>
      <c r="J1" s="225" t="s">
        <v>923</v>
      </c>
      <c r="K1" s="225" t="s">
        <v>923</v>
      </c>
      <c r="L1" s="225" t="s">
        <v>923</v>
      </c>
      <c r="M1" s="225" t="s">
        <v>923</v>
      </c>
      <c r="N1" s="225" t="s">
        <v>923</v>
      </c>
      <c r="O1" s="225" t="s">
        <v>923</v>
      </c>
      <c r="P1" s="225" t="s">
        <v>923</v>
      </c>
      <c r="Q1" s="225" t="s">
        <v>923</v>
      </c>
      <c r="R1" s="225" t="s">
        <v>923</v>
      </c>
      <c r="S1" s="225" t="s">
        <v>923</v>
      </c>
      <c r="T1" s="225" t="s">
        <v>923</v>
      </c>
      <c r="U1" s="225" t="s">
        <v>923</v>
      </c>
      <c r="V1" s="225" t="s">
        <v>923</v>
      </c>
      <c r="W1" s="225" t="s">
        <v>923</v>
      </c>
      <c r="X1" s="225" t="s">
        <v>923</v>
      </c>
      <c r="Y1" s="225" t="s">
        <v>923</v>
      </c>
      <c r="Z1" s="226" t="s">
        <v>924</v>
      </c>
      <c r="AA1" s="226" t="s">
        <v>924</v>
      </c>
      <c r="AB1" s="226" t="s">
        <v>924</v>
      </c>
      <c r="AC1" s="226" t="s">
        <v>924</v>
      </c>
      <c r="AD1" s="226" t="s">
        <v>924</v>
      </c>
      <c r="AE1" s="226" t="s">
        <v>924</v>
      </c>
      <c r="AF1" s="226" t="s">
        <v>924</v>
      </c>
      <c r="AG1" s="226" t="s">
        <v>924</v>
      </c>
      <c r="AH1" s="226" t="s">
        <v>924</v>
      </c>
      <c r="AI1" s="226" t="s">
        <v>924</v>
      </c>
      <c r="AJ1" s="226" t="s">
        <v>924</v>
      </c>
      <c r="AK1" s="226" t="s">
        <v>924</v>
      </c>
      <c r="AL1" s="226" t="s">
        <v>924</v>
      </c>
      <c r="AM1" s="226" t="s">
        <v>924</v>
      </c>
      <c r="AN1" s="226" t="s">
        <v>924</v>
      </c>
      <c r="AO1" s="226" t="s">
        <v>924</v>
      </c>
      <c r="AP1" s="226" t="s">
        <v>924</v>
      </c>
      <c r="AQ1" s="226" t="s">
        <v>924</v>
      </c>
      <c r="AR1" s="226" t="s">
        <v>924</v>
      </c>
      <c r="AS1" s="226" t="s">
        <v>924</v>
      </c>
      <c r="AT1" s="226" t="s">
        <v>924</v>
      </c>
      <c r="AU1" s="226" t="s">
        <v>924</v>
      </c>
      <c r="AV1" s="226" t="s">
        <v>924</v>
      </c>
      <c r="AW1" s="226" t="s">
        <v>924</v>
      </c>
      <c r="AX1" s="226" t="s">
        <v>924</v>
      </c>
      <c r="AY1" s="226" t="s">
        <v>924</v>
      </c>
      <c r="AZ1" s="226" t="s">
        <v>924</v>
      </c>
      <c r="BA1" s="226" t="s">
        <v>924</v>
      </c>
      <c r="BB1" s="226" t="s">
        <v>924</v>
      </c>
      <c r="BC1" s="226" t="s">
        <v>924</v>
      </c>
      <c r="BD1" s="226" t="s">
        <v>924</v>
      </c>
      <c r="BE1" s="226" t="s">
        <v>924</v>
      </c>
      <c r="BF1" s="226" t="s">
        <v>924</v>
      </c>
      <c r="BG1" s="227" t="s">
        <v>925</v>
      </c>
      <c r="BH1" s="227" t="s">
        <v>925</v>
      </c>
      <c r="BI1" s="227" t="s">
        <v>925</v>
      </c>
      <c r="BJ1" s="227" t="s">
        <v>925</v>
      </c>
      <c r="BK1" s="227" t="s">
        <v>925</v>
      </c>
      <c r="BL1" s="227" t="s">
        <v>925</v>
      </c>
      <c r="BM1" s="227" t="s">
        <v>925</v>
      </c>
      <c r="BN1" s="227" t="s">
        <v>925</v>
      </c>
      <c r="BO1" s="227" t="s">
        <v>925</v>
      </c>
      <c r="BP1" s="227" t="s">
        <v>925</v>
      </c>
      <c r="BQ1" s="227" t="s">
        <v>925</v>
      </c>
      <c r="BR1" s="227" t="s">
        <v>925</v>
      </c>
      <c r="BS1" s="227" t="s">
        <v>925</v>
      </c>
      <c r="BT1" s="227" t="s">
        <v>925</v>
      </c>
      <c r="BU1" s="227" t="s">
        <v>925</v>
      </c>
      <c r="BV1" s="227" t="s">
        <v>925</v>
      </c>
      <c r="BW1" s="227" t="s">
        <v>925</v>
      </c>
      <c r="BX1" s="227" t="s">
        <v>925</v>
      </c>
      <c r="BY1" s="227" t="s">
        <v>925</v>
      </c>
      <c r="BZ1" s="227" t="s">
        <v>925</v>
      </c>
      <c r="CA1" s="227" t="s">
        <v>925</v>
      </c>
      <c r="CB1" s="227" t="s">
        <v>925</v>
      </c>
      <c r="CC1" s="227" t="s">
        <v>925</v>
      </c>
      <c r="CD1" s="228" t="s">
        <v>926</v>
      </c>
      <c r="CE1" s="228" t="s">
        <v>926</v>
      </c>
      <c r="CF1" s="228" t="s">
        <v>926</v>
      </c>
      <c r="CG1" s="228" t="s">
        <v>926</v>
      </c>
      <c r="CH1" s="228" t="s">
        <v>926</v>
      </c>
      <c r="CI1" s="228" t="s">
        <v>926</v>
      </c>
      <c r="CJ1" s="228" t="s">
        <v>926</v>
      </c>
      <c r="CK1" s="228" t="s">
        <v>926</v>
      </c>
      <c r="CL1" s="228" t="s">
        <v>926</v>
      </c>
      <c r="CM1" s="228" t="s">
        <v>926</v>
      </c>
      <c r="CN1" s="228" t="s">
        <v>926</v>
      </c>
      <c r="CO1" s="228" t="s">
        <v>926</v>
      </c>
      <c r="CP1" s="228" t="s">
        <v>926</v>
      </c>
      <c r="CQ1" s="228" t="s">
        <v>926</v>
      </c>
      <c r="CR1" s="228" t="s">
        <v>926</v>
      </c>
      <c r="CS1" s="228" t="s">
        <v>926</v>
      </c>
      <c r="CT1" s="228" t="s">
        <v>926</v>
      </c>
      <c r="CU1" s="228" t="s">
        <v>926</v>
      </c>
      <c r="CV1" s="228" t="s">
        <v>926</v>
      </c>
      <c r="CW1" s="228" t="s">
        <v>926</v>
      </c>
      <c r="CX1" s="228" t="s">
        <v>926</v>
      </c>
      <c r="CY1" s="228" t="s">
        <v>926</v>
      </c>
      <c r="CZ1" s="228" t="s">
        <v>926</v>
      </c>
      <c r="DA1" s="228" t="s">
        <v>926</v>
      </c>
      <c r="DB1" s="228" t="s">
        <v>926</v>
      </c>
      <c r="DC1" s="228" t="s">
        <v>926</v>
      </c>
      <c r="DD1" s="228" t="s">
        <v>926</v>
      </c>
      <c r="DE1" s="228" t="s">
        <v>926</v>
      </c>
      <c r="DF1" s="228" t="s">
        <v>926</v>
      </c>
      <c r="DG1" s="228" t="s">
        <v>926</v>
      </c>
      <c r="DH1" s="228" t="s">
        <v>926</v>
      </c>
      <c r="DI1" s="228" t="s">
        <v>926</v>
      </c>
      <c r="DJ1" s="228" t="s">
        <v>926</v>
      </c>
      <c r="DK1" s="228" t="s">
        <v>926</v>
      </c>
      <c r="DL1" s="228" t="s">
        <v>926</v>
      </c>
      <c r="DM1" s="228" t="s">
        <v>926</v>
      </c>
      <c r="DN1" s="228" t="s">
        <v>926</v>
      </c>
      <c r="DO1" s="228" t="s">
        <v>926</v>
      </c>
      <c r="DP1" s="228" t="s">
        <v>926</v>
      </c>
      <c r="DQ1" s="228" t="s">
        <v>926</v>
      </c>
      <c r="DR1" s="228" t="s">
        <v>926</v>
      </c>
      <c r="DS1" s="228" t="s">
        <v>926</v>
      </c>
      <c r="DT1" s="228" t="s">
        <v>926</v>
      </c>
      <c r="DU1" s="228" t="s">
        <v>926</v>
      </c>
      <c r="DV1" s="228" t="s">
        <v>926</v>
      </c>
      <c r="DW1" s="228" t="s">
        <v>926</v>
      </c>
      <c r="DX1" s="228" t="s">
        <v>926</v>
      </c>
      <c r="DY1" s="228" t="s">
        <v>926</v>
      </c>
      <c r="DZ1" s="228" t="s">
        <v>926</v>
      </c>
      <c r="EA1" s="228" t="s">
        <v>926</v>
      </c>
      <c r="EB1" s="228" t="s">
        <v>926</v>
      </c>
      <c r="EC1" s="228" t="s">
        <v>926</v>
      </c>
      <c r="ED1" s="228" t="s">
        <v>926</v>
      </c>
      <c r="EE1" s="228" t="s">
        <v>926</v>
      </c>
      <c r="EF1" s="228" t="s">
        <v>926</v>
      </c>
      <c r="EG1" s="228" t="s">
        <v>926</v>
      </c>
      <c r="EH1" s="228" t="s">
        <v>926</v>
      </c>
      <c r="EI1" s="228" t="s">
        <v>926</v>
      </c>
      <c r="EJ1" s="228" t="s">
        <v>926</v>
      </c>
      <c r="EK1" s="228" t="s">
        <v>926</v>
      </c>
      <c r="EL1" s="228" t="s">
        <v>926</v>
      </c>
      <c r="EM1" s="228" t="s">
        <v>926</v>
      </c>
      <c r="EN1" s="228" t="s">
        <v>926</v>
      </c>
      <c r="EO1" s="228" t="s">
        <v>926</v>
      </c>
      <c r="EP1" s="228" t="s">
        <v>926</v>
      </c>
      <c r="EQ1" s="228" t="s">
        <v>926</v>
      </c>
      <c r="ER1" s="228" t="s">
        <v>926</v>
      </c>
      <c r="ES1" s="228" t="s">
        <v>926</v>
      </c>
      <c r="ET1" s="228" t="s">
        <v>926</v>
      </c>
      <c r="EU1" s="228" t="s">
        <v>926</v>
      </c>
      <c r="EV1" s="228" t="s">
        <v>926</v>
      </c>
      <c r="EW1" s="228" t="s">
        <v>926</v>
      </c>
      <c r="EX1" s="228" t="s">
        <v>926</v>
      </c>
      <c r="EY1" s="228" t="s">
        <v>926</v>
      </c>
      <c r="EZ1" s="228" t="s">
        <v>926</v>
      </c>
      <c r="FA1" s="228" t="s">
        <v>926</v>
      </c>
      <c r="FB1" s="228" t="s">
        <v>926</v>
      </c>
      <c r="FC1" s="228" t="s">
        <v>926</v>
      </c>
      <c r="FD1" s="228" t="s">
        <v>926</v>
      </c>
      <c r="FE1" s="228" t="s">
        <v>926</v>
      </c>
      <c r="FF1" s="228" t="s">
        <v>926</v>
      </c>
      <c r="FG1" s="228" t="s">
        <v>926</v>
      </c>
      <c r="FH1" s="228" t="s">
        <v>926</v>
      </c>
      <c r="FI1" s="228" t="s">
        <v>926</v>
      </c>
      <c r="FJ1" s="228" t="s">
        <v>926</v>
      </c>
      <c r="FK1" s="228" t="s">
        <v>926</v>
      </c>
      <c r="FL1" s="228" t="s">
        <v>926</v>
      </c>
      <c r="FM1" s="228" t="s">
        <v>926</v>
      </c>
      <c r="FN1" s="228" t="s">
        <v>926</v>
      </c>
      <c r="FO1" s="228" t="s">
        <v>926</v>
      </c>
      <c r="FP1" s="228" t="s">
        <v>926</v>
      </c>
      <c r="FQ1" s="228" t="s">
        <v>926</v>
      </c>
      <c r="FR1" s="228" t="s">
        <v>926</v>
      </c>
      <c r="FS1" s="228" t="s">
        <v>926</v>
      </c>
      <c r="FT1" s="228" t="s">
        <v>926</v>
      </c>
      <c r="FU1" s="228" t="s">
        <v>926</v>
      </c>
      <c r="FV1" s="228" t="s">
        <v>926</v>
      </c>
      <c r="FW1" s="228" t="s">
        <v>926</v>
      </c>
      <c r="FX1" s="228" t="s">
        <v>926</v>
      </c>
      <c r="FY1" s="228" t="s">
        <v>926</v>
      </c>
      <c r="FZ1" s="228" t="s">
        <v>926</v>
      </c>
      <c r="GA1" s="228" t="s">
        <v>926</v>
      </c>
      <c r="GB1" s="228" t="s">
        <v>926</v>
      </c>
      <c r="GC1" s="228" t="s">
        <v>926</v>
      </c>
      <c r="GD1" s="228" t="s">
        <v>926</v>
      </c>
      <c r="GE1" s="228" t="s">
        <v>926</v>
      </c>
      <c r="GF1" s="228" t="s">
        <v>926</v>
      </c>
      <c r="GG1" s="228" t="s">
        <v>926</v>
      </c>
      <c r="GH1" s="228" t="s">
        <v>926</v>
      </c>
      <c r="GI1" s="228" t="s">
        <v>926</v>
      </c>
      <c r="GJ1" s="228" t="s">
        <v>926</v>
      </c>
      <c r="GK1" s="228" t="s">
        <v>926</v>
      </c>
      <c r="GL1" s="228" t="s">
        <v>926</v>
      </c>
      <c r="GM1" s="228" t="s">
        <v>926</v>
      </c>
      <c r="GN1" s="228" t="s">
        <v>926</v>
      </c>
      <c r="GO1" s="228" t="s">
        <v>926</v>
      </c>
      <c r="GP1" s="228" t="s">
        <v>926</v>
      </c>
      <c r="GQ1" s="228" t="s">
        <v>926</v>
      </c>
      <c r="GR1" s="228" t="s">
        <v>926</v>
      </c>
      <c r="GS1" s="228" t="s">
        <v>926</v>
      </c>
      <c r="GT1" s="228" t="s">
        <v>926</v>
      </c>
      <c r="GU1" s="228" t="s">
        <v>926</v>
      </c>
      <c r="GV1" s="228" t="s">
        <v>926</v>
      </c>
      <c r="GW1" s="228" t="s">
        <v>926</v>
      </c>
      <c r="GX1" s="228" t="s">
        <v>926</v>
      </c>
      <c r="GY1" s="228" t="s">
        <v>926</v>
      </c>
      <c r="GZ1" s="228" t="s">
        <v>926</v>
      </c>
      <c r="HA1" s="228" t="s">
        <v>926</v>
      </c>
      <c r="HB1" s="228" t="s">
        <v>926</v>
      </c>
      <c r="HC1" s="228" t="s">
        <v>926</v>
      </c>
      <c r="HD1" s="228" t="s">
        <v>926</v>
      </c>
      <c r="HE1" s="228" t="s">
        <v>926</v>
      </c>
      <c r="HF1" s="228" t="s">
        <v>926</v>
      </c>
      <c r="HG1" s="228" t="s">
        <v>926</v>
      </c>
      <c r="HH1" s="228" t="s">
        <v>926</v>
      </c>
      <c r="HI1" s="228" t="s">
        <v>926</v>
      </c>
      <c r="HJ1" s="228" t="s">
        <v>926</v>
      </c>
      <c r="HK1" s="228" t="s">
        <v>926</v>
      </c>
      <c r="HL1" s="228" t="s">
        <v>926</v>
      </c>
      <c r="HM1" s="228" t="s">
        <v>926</v>
      </c>
      <c r="HN1" s="228" t="s">
        <v>926</v>
      </c>
      <c r="HO1" s="228" t="s">
        <v>926</v>
      </c>
      <c r="HP1" s="228" t="s">
        <v>926</v>
      </c>
      <c r="HQ1" s="228" t="s">
        <v>926</v>
      </c>
      <c r="HR1" s="228" t="s">
        <v>926</v>
      </c>
      <c r="HS1" s="228" t="s">
        <v>926</v>
      </c>
      <c r="HT1" s="228" t="s">
        <v>926</v>
      </c>
      <c r="HU1" s="228" t="s">
        <v>926</v>
      </c>
      <c r="HV1" s="228" t="s">
        <v>926</v>
      </c>
      <c r="HW1" s="228" t="s">
        <v>926</v>
      </c>
      <c r="HX1" s="228" t="s">
        <v>926</v>
      </c>
      <c r="HY1" s="228" t="s">
        <v>926</v>
      </c>
      <c r="HZ1" s="228" t="s">
        <v>926</v>
      </c>
      <c r="IA1" s="228" t="s">
        <v>926</v>
      </c>
      <c r="IB1" s="228" t="s">
        <v>926</v>
      </c>
      <c r="IC1" s="228" t="s">
        <v>926</v>
      </c>
      <c r="ID1" s="228" t="s">
        <v>926</v>
      </c>
      <c r="IE1" s="228" t="s">
        <v>926</v>
      </c>
      <c r="IF1" s="228" t="s">
        <v>926</v>
      </c>
      <c r="IG1" s="228" t="s">
        <v>926</v>
      </c>
      <c r="IH1" s="228" t="s">
        <v>926</v>
      </c>
      <c r="II1" s="228" t="s">
        <v>926</v>
      </c>
      <c r="IJ1" s="228" t="s">
        <v>926</v>
      </c>
      <c r="IK1" s="228" t="s">
        <v>926</v>
      </c>
      <c r="IL1" s="228" t="s">
        <v>926</v>
      </c>
      <c r="IM1" s="228" t="s">
        <v>926</v>
      </c>
      <c r="IN1" s="228" t="s">
        <v>926</v>
      </c>
      <c r="IO1" s="228" t="s">
        <v>926</v>
      </c>
      <c r="IP1" s="228" t="s">
        <v>926</v>
      </c>
      <c r="IQ1" s="228" t="s">
        <v>926</v>
      </c>
      <c r="IR1" s="228" t="s">
        <v>926</v>
      </c>
      <c r="IS1" s="228" t="s">
        <v>926</v>
      </c>
      <c r="IT1" s="228" t="s">
        <v>926</v>
      </c>
      <c r="IU1" s="228" t="s">
        <v>926</v>
      </c>
      <c r="IV1" s="228" t="s">
        <v>926</v>
      </c>
      <c r="IW1" s="228" t="s">
        <v>926</v>
      </c>
      <c r="IX1" s="228" t="s">
        <v>926</v>
      </c>
      <c r="IY1" s="228" t="s">
        <v>926</v>
      </c>
      <c r="IZ1" s="228" t="s">
        <v>926</v>
      </c>
      <c r="JA1" s="228" t="s">
        <v>926</v>
      </c>
      <c r="JB1" s="228" t="s">
        <v>926</v>
      </c>
      <c r="JC1" s="228" t="s">
        <v>926</v>
      </c>
      <c r="JD1" s="228" t="s">
        <v>926</v>
      </c>
      <c r="JE1" s="228" t="s">
        <v>926</v>
      </c>
      <c r="JF1" s="228" t="s">
        <v>926</v>
      </c>
      <c r="JG1" s="228" t="s">
        <v>926</v>
      </c>
      <c r="JH1" s="228" t="s">
        <v>926</v>
      </c>
      <c r="JI1" s="228" t="s">
        <v>926</v>
      </c>
      <c r="JJ1" s="228" t="s">
        <v>926</v>
      </c>
      <c r="JK1" s="228" t="s">
        <v>926</v>
      </c>
      <c r="JL1" s="228" t="s">
        <v>926</v>
      </c>
      <c r="JM1" s="228" t="s">
        <v>926</v>
      </c>
      <c r="JN1" s="228" t="s">
        <v>926</v>
      </c>
      <c r="JO1" s="228" t="s">
        <v>926</v>
      </c>
      <c r="JP1" s="228" t="s">
        <v>926</v>
      </c>
      <c r="JQ1" s="228" t="s">
        <v>926</v>
      </c>
      <c r="JR1" s="228" t="s">
        <v>926</v>
      </c>
      <c r="JS1" s="228" t="s">
        <v>926</v>
      </c>
      <c r="JT1" s="228" t="s">
        <v>926</v>
      </c>
      <c r="JU1" s="228" t="s">
        <v>926</v>
      </c>
      <c r="JV1" s="228" t="s">
        <v>926</v>
      </c>
      <c r="JW1" s="228" t="s">
        <v>926</v>
      </c>
      <c r="JX1" s="228" t="s">
        <v>926</v>
      </c>
      <c r="JY1" s="228" t="s">
        <v>926</v>
      </c>
      <c r="JZ1" s="228" t="s">
        <v>926</v>
      </c>
      <c r="KA1" s="228" t="s">
        <v>926</v>
      </c>
      <c r="KB1" s="228" t="s">
        <v>926</v>
      </c>
      <c r="KC1" s="228" t="s">
        <v>926</v>
      </c>
      <c r="KD1" s="228" t="s">
        <v>926</v>
      </c>
      <c r="KE1" s="228" t="s">
        <v>926</v>
      </c>
      <c r="KF1" s="228" t="s">
        <v>926</v>
      </c>
      <c r="KG1" s="228" t="s">
        <v>926</v>
      </c>
      <c r="KH1" s="228" t="s">
        <v>926</v>
      </c>
      <c r="KI1" s="228" t="s">
        <v>926</v>
      </c>
      <c r="KJ1" s="228" t="s">
        <v>926</v>
      </c>
      <c r="KK1" s="228" t="s">
        <v>926</v>
      </c>
      <c r="KL1" s="228" t="s">
        <v>926</v>
      </c>
      <c r="KM1" s="228" t="s">
        <v>926</v>
      </c>
      <c r="KN1" s="228" t="s">
        <v>926</v>
      </c>
      <c r="KO1" s="228" t="s">
        <v>926</v>
      </c>
      <c r="KP1" s="228" t="s">
        <v>926</v>
      </c>
      <c r="KQ1" s="228" t="s">
        <v>926</v>
      </c>
      <c r="KR1" s="228" t="s">
        <v>926</v>
      </c>
      <c r="KS1" s="228" t="s">
        <v>926</v>
      </c>
      <c r="KT1" s="228" t="s">
        <v>926</v>
      </c>
      <c r="KU1" s="228" t="s">
        <v>926</v>
      </c>
      <c r="KV1" s="228" t="s">
        <v>926</v>
      </c>
      <c r="KW1" s="228" t="s">
        <v>926</v>
      </c>
      <c r="KX1" s="228" t="s">
        <v>926</v>
      </c>
      <c r="KY1" s="228" t="s">
        <v>926</v>
      </c>
      <c r="KZ1" s="228" t="s">
        <v>926</v>
      </c>
      <c r="LA1" s="228" t="s">
        <v>926</v>
      </c>
      <c r="LB1" s="228" t="s">
        <v>926</v>
      </c>
      <c r="LC1" s="228" t="s">
        <v>926</v>
      </c>
      <c r="LD1" s="228" t="s">
        <v>926</v>
      </c>
      <c r="LE1" s="228" t="s">
        <v>926</v>
      </c>
      <c r="LF1" s="228" t="s">
        <v>926</v>
      </c>
      <c r="LG1" s="228" t="s">
        <v>926</v>
      </c>
      <c r="LH1" s="228" t="s">
        <v>926</v>
      </c>
      <c r="LI1" s="228" t="s">
        <v>926</v>
      </c>
      <c r="LJ1" s="228" t="s">
        <v>926</v>
      </c>
      <c r="LK1" s="228" t="s">
        <v>926</v>
      </c>
      <c r="LL1" s="228" t="s">
        <v>926</v>
      </c>
      <c r="LM1" s="228" t="s">
        <v>926</v>
      </c>
      <c r="LN1" s="228" t="s">
        <v>926</v>
      </c>
      <c r="LO1" s="228" t="s">
        <v>926</v>
      </c>
      <c r="LP1" s="228" t="s">
        <v>926</v>
      </c>
      <c r="LQ1" s="228" t="s">
        <v>926</v>
      </c>
      <c r="LR1" s="228" t="s">
        <v>926</v>
      </c>
      <c r="LS1" s="228" t="s">
        <v>926</v>
      </c>
      <c r="LT1" s="228" t="s">
        <v>926</v>
      </c>
      <c r="LU1" s="228" t="s">
        <v>926</v>
      </c>
      <c r="LV1" s="228" t="s">
        <v>926</v>
      </c>
      <c r="LW1" s="228" t="s">
        <v>926</v>
      </c>
      <c r="LX1" s="228" t="s">
        <v>926</v>
      </c>
      <c r="LY1" s="228" t="s">
        <v>926</v>
      </c>
      <c r="LZ1" s="229" t="s">
        <v>927</v>
      </c>
      <c r="MA1" s="229" t="s">
        <v>927</v>
      </c>
      <c r="MB1" s="229" t="s">
        <v>927</v>
      </c>
      <c r="MC1" s="229" t="s">
        <v>927</v>
      </c>
      <c r="MD1" s="229" t="s">
        <v>927</v>
      </c>
      <c r="ME1" s="229" t="s">
        <v>927</v>
      </c>
      <c r="MF1" s="229" t="s">
        <v>927</v>
      </c>
      <c r="MG1" s="229" t="s">
        <v>927</v>
      </c>
      <c r="MH1" s="229" t="s">
        <v>927</v>
      </c>
      <c r="MI1" s="229" t="s">
        <v>927</v>
      </c>
      <c r="MJ1" s="229" t="s">
        <v>927</v>
      </c>
      <c r="MK1" s="229" t="s">
        <v>927</v>
      </c>
      <c r="ML1" s="229" t="s">
        <v>927</v>
      </c>
      <c r="MM1" s="229" t="s">
        <v>927</v>
      </c>
      <c r="MN1" s="229" t="s">
        <v>927</v>
      </c>
      <c r="MO1" s="229" t="s">
        <v>927</v>
      </c>
      <c r="MP1" s="229" t="s">
        <v>927</v>
      </c>
      <c r="MQ1" s="229" t="s">
        <v>927</v>
      </c>
      <c r="MR1" s="229" t="s">
        <v>927</v>
      </c>
      <c r="MS1" s="229" t="s">
        <v>927</v>
      </c>
      <c r="MT1" s="229" t="s">
        <v>927</v>
      </c>
      <c r="MU1" s="229" t="s">
        <v>927</v>
      </c>
      <c r="MV1" s="229" t="s">
        <v>927</v>
      </c>
      <c r="MW1" s="229" t="s">
        <v>927</v>
      </c>
      <c r="MX1" s="229" t="s">
        <v>927</v>
      </c>
      <c r="MY1" s="229" t="s">
        <v>927</v>
      </c>
      <c r="MZ1" s="229" t="s">
        <v>927</v>
      </c>
      <c r="NA1" s="229" t="s">
        <v>927</v>
      </c>
      <c r="NB1" s="229" t="s">
        <v>927</v>
      </c>
      <c r="NC1" s="229" t="s">
        <v>927</v>
      </c>
      <c r="ND1" s="229" t="s">
        <v>927</v>
      </c>
      <c r="NE1" s="229" t="s">
        <v>927</v>
      </c>
      <c r="NF1" s="229" t="s">
        <v>927</v>
      </c>
      <c r="NG1" s="229" t="s">
        <v>927</v>
      </c>
      <c r="NH1" s="229" t="s">
        <v>927</v>
      </c>
      <c r="NI1" s="229" t="s">
        <v>927</v>
      </c>
      <c r="NJ1" s="229" t="s">
        <v>927</v>
      </c>
      <c r="NK1" s="229" t="s">
        <v>927</v>
      </c>
      <c r="NL1" s="229" t="s">
        <v>927</v>
      </c>
      <c r="NM1" s="229" t="s">
        <v>927</v>
      </c>
      <c r="NN1" s="229" t="s">
        <v>927</v>
      </c>
      <c r="NO1" s="229" t="s">
        <v>927</v>
      </c>
      <c r="NP1" s="229" t="s">
        <v>927</v>
      </c>
      <c r="NQ1" s="229" t="s">
        <v>927</v>
      </c>
      <c r="NR1" s="229" t="s">
        <v>927</v>
      </c>
      <c r="NS1" s="229" t="s">
        <v>927</v>
      </c>
      <c r="NT1" s="229" t="s">
        <v>927</v>
      </c>
      <c r="NU1" s="229" t="s">
        <v>927</v>
      </c>
      <c r="NV1" s="229" t="s">
        <v>927</v>
      </c>
      <c r="NW1" s="229" t="s">
        <v>927</v>
      </c>
      <c r="NX1" s="229" t="s">
        <v>927</v>
      </c>
      <c r="NY1" s="229" t="s">
        <v>927</v>
      </c>
      <c r="NZ1" s="229" t="s">
        <v>927</v>
      </c>
      <c r="OA1" s="229" t="s">
        <v>927</v>
      </c>
      <c r="OB1" s="229" t="s">
        <v>927</v>
      </c>
      <c r="OC1" s="229" t="s">
        <v>927</v>
      </c>
      <c r="OD1" s="229" t="s">
        <v>927</v>
      </c>
      <c r="OE1" s="229" t="s">
        <v>927</v>
      </c>
      <c r="OF1" s="229" t="s">
        <v>927</v>
      </c>
      <c r="OG1" s="229" t="s">
        <v>927</v>
      </c>
      <c r="OH1" s="229" t="s">
        <v>927</v>
      </c>
      <c r="OI1" s="229" t="s">
        <v>927</v>
      </c>
      <c r="OJ1" s="229" t="s">
        <v>927</v>
      </c>
      <c r="OK1" s="229" t="s">
        <v>927</v>
      </c>
      <c r="OL1" s="229" t="s">
        <v>927</v>
      </c>
      <c r="OM1" s="229" t="s">
        <v>927</v>
      </c>
      <c r="ON1" s="229" t="s">
        <v>927</v>
      </c>
      <c r="OO1" s="229" t="s">
        <v>927</v>
      </c>
      <c r="OP1" s="229" t="s">
        <v>927</v>
      </c>
      <c r="OQ1" s="229" t="s">
        <v>927</v>
      </c>
      <c r="OR1" s="229" t="s">
        <v>927</v>
      </c>
      <c r="OS1" s="229" t="s">
        <v>927</v>
      </c>
      <c r="OT1" s="229" t="s">
        <v>927</v>
      </c>
      <c r="OU1" s="229" t="s">
        <v>927</v>
      </c>
      <c r="OV1" s="229" t="s">
        <v>927</v>
      </c>
      <c r="OW1" s="229" t="s">
        <v>927</v>
      </c>
      <c r="OX1" s="229" t="s">
        <v>927</v>
      </c>
      <c r="OY1" s="229" t="s">
        <v>927</v>
      </c>
      <c r="OZ1" s="229" t="s">
        <v>927</v>
      </c>
      <c r="PA1" s="229" t="s">
        <v>927</v>
      </c>
      <c r="PB1" s="229" t="s">
        <v>927</v>
      </c>
      <c r="PC1" s="229" t="s">
        <v>927</v>
      </c>
      <c r="PD1" s="229" t="s">
        <v>927</v>
      </c>
      <c r="PE1" s="229" t="s">
        <v>927</v>
      </c>
      <c r="PF1" s="229" t="s">
        <v>927</v>
      </c>
      <c r="PG1" s="229" t="s">
        <v>927</v>
      </c>
      <c r="PH1" s="229" t="s">
        <v>927</v>
      </c>
      <c r="PI1" s="229" t="s">
        <v>927</v>
      </c>
      <c r="PJ1" s="229" t="s">
        <v>927</v>
      </c>
      <c r="PK1" s="229" t="s">
        <v>927</v>
      </c>
      <c r="PL1" s="229" t="s">
        <v>927</v>
      </c>
      <c r="PM1" s="229" t="s">
        <v>927</v>
      </c>
      <c r="PN1" s="229" t="s">
        <v>927</v>
      </c>
      <c r="PO1" s="229" t="s">
        <v>927</v>
      </c>
      <c r="PP1" s="229" t="s">
        <v>927</v>
      </c>
      <c r="PQ1" s="229" t="s">
        <v>927</v>
      </c>
      <c r="PR1" s="229" t="s">
        <v>927</v>
      </c>
      <c r="PS1" s="229" t="s">
        <v>927</v>
      </c>
      <c r="PT1" s="229" t="s">
        <v>927</v>
      </c>
      <c r="PU1" s="229" t="s">
        <v>927</v>
      </c>
      <c r="PV1" s="229" t="s">
        <v>927</v>
      </c>
      <c r="PW1" s="229" t="s">
        <v>927</v>
      </c>
      <c r="PX1" s="229" t="s">
        <v>927</v>
      </c>
      <c r="PY1" s="229" t="s">
        <v>927</v>
      </c>
      <c r="PZ1" s="229" t="s">
        <v>927</v>
      </c>
      <c r="QA1" s="229" t="s">
        <v>927</v>
      </c>
      <c r="QB1" s="229" t="s">
        <v>927</v>
      </c>
      <c r="QC1" s="229" t="s">
        <v>927</v>
      </c>
      <c r="QD1" s="229" t="s">
        <v>927</v>
      </c>
      <c r="QE1" s="229" t="s">
        <v>927</v>
      </c>
      <c r="QF1" s="229" t="s">
        <v>927</v>
      </c>
      <c r="QG1" s="229" t="s">
        <v>927</v>
      </c>
      <c r="QH1" s="229" t="s">
        <v>927</v>
      </c>
      <c r="QI1" s="229" t="s">
        <v>927</v>
      </c>
      <c r="QJ1" s="229" t="s">
        <v>927</v>
      </c>
      <c r="QK1" s="229" t="s">
        <v>927</v>
      </c>
      <c r="QL1" s="229" t="s">
        <v>927</v>
      </c>
      <c r="QM1" s="229" t="s">
        <v>927</v>
      </c>
      <c r="QN1" s="229" t="s">
        <v>927</v>
      </c>
      <c r="QO1" s="229" t="s">
        <v>927</v>
      </c>
      <c r="QP1" s="229" t="s">
        <v>927</v>
      </c>
      <c r="QQ1" s="229" t="s">
        <v>927</v>
      </c>
      <c r="QR1" s="229" t="s">
        <v>927</v>
      </c>
      <c r="QS1" s="229" t="s">
        <v>927</v>
      </c>
      <c r="QT1" s="229" t="s">
        <v>927</v>
      </c>
      <c r="QU1" s="229" t="s">
        <v>927</v>
      </c>
      <c r="QV1" s="229" t="s">
        <v>927</v>
      </c>
      <c r="QW1" s="229" t="s">
        <v>927</v>
      </c>
      <c r="QX1" s="229" t="s">
        <v>927</v>
      </c>
      <c r="QY1" s="229" t="s">
        <v>927</v>
      </c>
      <c r="QZ1" s="229" t="s">
        <v>927</v>
      </c>
      <c r="RA1" s="230" t="s">
        <v>928</v>
      </c>
      <c r="RB1" s="230" t="s">
        <v>928</v>
      </c>
      <c r="RC1" s="230" t="s">
        <v>928</v>
      </c>
      <c r="RD1" s="230" t="s">
        <v>928</v>
      </c>
      <c r="RE1" s="230" t="s">
        <v>928</v>
      </c>
      <c r="RF1" s="230" t="s">
        <v>928</v>
      </c>
      <c r="RG1" s="230" t="s">
        <v>928</v>
      </c>
      <c r="RH1" s="230" t="s">
        <v>928</v>
      </c>
      <c r="RI1" s="230" t="s">
        <v>928</v>
      </c>
      <c r="RJ1" s="230" t="s">
        <v>928</v>
      </c>
      <c r="RK1" s="230" t="s">
        <v>928</v>
      </c>
      <c r="RL1" s="230" t="s">
        <v>928</v>
      </c>
      <c r="RM1" s="230" t="s">
        <v>928</v>
      </c>
      <c r="RN1" s="230" t="s">
        <v>928</v>
      </c>
      <c r="RO1" s="230" t="s">
        <v>928</v>
      </c>
      <c r="RP1" s="230" t="s">
        <v>928</v>
      </c>
      <c r="RQ1" s="230" t="s">
        <v>928</v>
      </c>
      <c r="RR1" s="230" t="s">
        <v>928</v>
      </c>
      <c r="RS1" s="230" t="s">
        <v>928</v>
      </c>
      <c r="RT1" s="230" t="s">
        <v>928</v>
      </c>
      <c r="RU1" s="230" t="s">
        <v>928</v>
      </c>
      <c r="RV1" s="230" t="s">
        <v>928</v>
      </c>
      <c r="RW1" s="230" t="s">
        <v>928</v>
      </c>
      <c r="RX1" s="230" t="s">
        <v>928</v>
      </c>
      <c r="RY1" s="230" t="s">
        <v>928</v>
      </c>
      <c r="RZ1" s="230" t="s">
        <v>928</v>
      </c>
      <c r="SA1" s="230" t="s">
        <v>928</v>
      </c>
      <c r="SB1" s="230" t="s">
        <v>928</v>
      </c>
      <c r="SC1" s="230" t="s">
        <v>928</v>
      </c>
      <c r="SD1" s="230" t="s">
        <v>928</v>
      </c>
      <c r="SE1" s="230" t="s">
        <v>928</v>
      </c>
      <c r="SF1" s="230" t="s">
        <v>928</v>
      </c>
      <c r="SG1" s="230" t="s">
        <v>928</v>
      </c>
      <c r="SH1" s="230" t="s">
        <v>928</v>
      </c>
      <c r="SI1" s="230" t="s">
        <v>928</v>
      </c>
      <c r="SJ1" s="230" t="s">
        <v>928</v>
      </c>
      <c r="SK1" s="230" t="s">
        <v>928</v>
      </c>
      <c r="SL1" s="230" t="s">
        <v>928</v>
      </c>
      <c r="SM1" s="230" t="s">
        <v>928</v>
      </c>
      <c r="SN1" s="230" t="s">
        <v>928</v>
      </c>
      <c r="SO1" s="230" t="s">
        <v>928</v>
      </c>
      <c r="SP1" s="230" t="s">
        <v>928</v>
      </c>
      <c r="SQ1" s="230" t="s">
        <v>928</v>
      </c>
      <c r="SR1" s="230" t="s">
        <v>928</v>
      </c>
      <c r="SS1" s="230" t="s">
        <v>928</v>
      </c>
      <c r="ST1" s="230" t="s">
        <v>928</v>
      </c>
      <c r="SU1" s="230" t="s">
        <v>928</v>
      </c>
      <c r="SV1" s="230" t="s">
        <v>928</v>
      </c>
      <c r="SW1" s="230" t="s">
        <v>928</v>
      </c>
      <c r="SX1" s="230" t="s">
        <v>928</v>
      </c>
      <c r="SY1" s="230" t="s">
        <v>928</v>
      </c>
      <c r="SZ1" s="230" t="s">
        <v>928</v>
      </c>
      <c r="TA1" s="230" t="s">
        <v>928</v>
      </c>
      <c r="TB1" s="230" t="s">
        <v>928</v>
      </c>
      <c r="TC1" s="230" t="s">
        <v>928</v>
      </c>
      <c r="TD1" s="230" t="s">
        <v>928</v>
      </c>
      <c r="TE1" s="230" t="s">
        <v>928</v>
      </c>
      <c r="TF1" s="230" t="s">
        <v>928</v>
      </c>
      <c r="TG1" s="230" t="s">
        <v>928</v>
      </c>
      <c r="TH1" s="230" t="s">
        <v>928</v>
      </c>
      <c r="TI1" s="230" t="s">
        <v>928</v>
      </c>
      <c r="TJ1" s="230" t="s">
        <v>928</v>
      </c>
      <c r="TK1" s="230" t="s">
        <v>928</v>
      </c>
      <c r="TL1" s="230" t="s">
        <v>928</v>
      </c>
      <c r="TM1" s="230" t="s">
        <v>928</v>
      </c>
      <c r="TN1" s="230" t="s">
        <v>928</v>
      </c>
      <c r="TO1" s="230" t="s">
        <v>928</v>
      </c>
      <c r="TP1" s="230" t="s">
        <v>928</v>
      </c>
      <c r="TQ1" s="230" t="s">
        <v>928</v>
      </c>
      <c r="TR1" s="230" t="s">
        <v>928</v>
      </c>
      <c r="TS1" s="230" t="s">
        <v>928</v>
      </c>
      <c r="TT1" s="230" t="s">
        <v>928</v>
      </c>
      <c r="TU1" s="230" t="s">
        <v>928</v>
      </c>
      <c r="TV1" s="230" t="s">
        <v>928</v>
      </c>
      <c r="TW1" s="230" t="s">
        <v>928</v>
      </c>
      <c r="TX1" s="230" t="s">
        <v>928</v>
      </c>
      <c r="TY1" s="230" t="s">
        <v>928</v>
      </c>
      <c r="TZ1" s="230" t="s">
        <v>928</v>
      </c>
      <c r="UA1" s="230" t="s">
        <v>928</v>
      </c>
      <c r="UB1" s="230" t="s">
        <v>928</v>
      </c>
      <c r="UC1" s="230" t="s">
        <v>928</v>
      </c>
      <c r="UD1" s="230" t="s">
        <v>928</v>
      </c>
      <c r="UE1" s="230" t="s">
        <v>928</v>
      </c>
      <c r="UF1" s="230" t="s">
        <v>928</v>
      </c>
      <c r="UG1" s="230" t="s">
        <v>928</v>
      </c>
      <c r="UH1" s="230" t="s">
        <v>928</v>
      </c>
      <c r="UI1" s="230" t="s">
        <v>928</v>
      </c>
      <c r="UJ1" s="230" t="s">
        <v>928</v>
      </c>
      <c r="UK1" s="230" t="s">
        <v>928</v>
      </c>
      <c r="UL1" s="230" t="s">
        <v>928</v>
      </c>
      <c r="UM1" s="230" t="s">
        <v>928</v>
      </c>
      <c r="UN1" s="230" t="s">
        <v>928</v>
      </c>
      <c r="UO1" s="230" t="s">
        <v>928</v>
      </c>
      <c r="UP1" s="230" t="s">
        <v>928</v>
      </c>
      <c r="UQ1" s="230" t="s">
        <v>928</v>
      </c>
      <c r="UR1" s="230" t="s">
        <v>928</v>
      </c>
      <c r="US1" s="230" t="s">
        <v>928</v>
      </c>
      <c r="UT1" s="230" t="s">
        <v>928</v>
      </c>
      <c r="UU1" s="230" t="s">
        <v>928</v>
      </c>
      <c r="UV1" s="230" t="s">
        <v>928</v>
      </c>
      <c r="UW1" s="230" t="s">
        <v>928</v>
      </c>
      <c r="UX1" s="230" t="s">
        <v>928</v>
      </c>
      <c r="UY1" s="230" t="s">
        <v>928</v>
      </c>
      <c r="UZ1" s="230" t="s">
        <v>928</v>
      </c>
      <c r="VA1" s="230" t="s">
        <v>928</v>
      </c>
      <c r="VB1" s="230" t="s">
        <v>928</v>
      </c>
      <c r="VC1" s="230" t="s">
        <v>928</v>
      </c>
      <c r="VD1" s="230" t="s">
        <v>928</v>
      </c>
      <c r="VE1" s="230" t="s">
        <v>928</v>
      </c>
      <c r="VF1" s="230" t="s">
        <v>928</v>
      </c>
      <c r="VG1" s="230" t="s">
        <v>928</v>
      </c>
      <c r="VH1" s="230" t="s">
        <v>928</v>
      </c>
      <c r="VI1" s="230" t="s">
        <v>928</v>
      </c>
      <c r="VJ1" s="230" t="s">
        <v>928</v>
      </c>
      <c r="VK1" s="230" t="s">
        <v>928</v>
      </c>
      <c r="VL1" s="230" t="s">
        <v>928</v>
      </c>
      <c r="VM1" s="230" t="s">
        <v>928</v>
      </c>
      <c r="VN1" s="230" t="s">
        <v>928</v>
      </c>
      <c r="VO1" s="230" t="s">
        <v>928</v>
      </c>
      <c r="VP1" s="230" t="s">
        <v>928</v>
      </c>
      <c r="VQ1" s="230" t="s">
        <v>928</v>
      </c>
      <c r="VR1" s="230" t="s">
        <v>928</v>
      </c>
      <c r="VS1" s="230" t="s">
        <v>928</v>
      </c>
      <c r="VT1" s="230" t="s">
        <v>928</v>
      </c>
      <c r="VU1" s="230" t="s">
        <v>928</v>
      </c>
      <c r="VV1" s="230" t="s">
        <v>928</v>
      </c>
      <c r="VW1" s="230" t="s">
        <v>928</v>
      </c>
      <c r="VX1" s="230" t="s">
        <v>928</v>
      </c>
      <c r="VY1" s="230" t="s">
        <v>928</v>
      </c>
      <c r="VZ1" s="230" t="s">
        <v>928</v>
      </c>
      <c r="WA1" s="230" t="s">
        <v>928</v>
      </c>
      <c r="WB1" s="230" t="s">
        <v>928</v>
      </c>
      <c r="WC1" s="230" t="s">
        <v>928</v>
      </c>
      <c r="WD1" s="230" t="s">
        <v>928</v>
      </c>
      <c r="WE1" s="230" t="s">
        <v>928</v>
      </c>
      <c r="WF1" s="230" t="s">
        <v>928</v>
      </c>
      <c r="WG1" s="230" t="s">
        <v>928</v>
      </c>
      <c r="WH1" s="230" t="s">
        <v>928</v>
      </c>
      <c r="WI1" s="230" t="s">
        <v>928</v>
      </c>
      <c r="WJ1" s="230" t="s">
        <v>928</v>
      </c>
      <c r="WK1" s="231" t="s">
        <v>929</v>
      </c>
      <c r="WL1" s="231" t="s">
        <v>929</v>
      </c>
      <c r="WM1" s="231" t="s">
        <v>929</v>
      </c>
      <c r="WN1" s="231" t="s">
        <v>929</v>
      </c>
      <c r="WO1" s="231" t="s">
        <v>929</v>
      </c>
      <c r="WP1" s="231" t="s">
        <v>929</v>
      </c>
      <c r="WQ1" s="231" t="s">
        <v>929</v>
      </c>
      <c r="WR1" s="231" t="s">
        <v>929</v>
      </c>
      <c r="WS1" s="231" t="s">
        <v>929</v>
      </c>
      <c r="WT1" s="231" t="s">
        <v>929</v>
      </c>
      <c r="WU1" s="231" t="s">
        <v>929</v>
      </c>
      <c r="WV1" s="231" t="s">
        <v>929</v>
      </c>
      <c r="WW1" s="231" t="s">
        <v>929</v>
      </c>
      <c r="WX1" s="231" t="s">
        <v>929</v>
      </c>
      <c r="WY1" s="231" t="s">
        <v>929</v>
      </c>
      <c r="WZ1" s="231" t="s">
        <v>929</v>
      </c>
      <c r="XA1" s="231" t="s">
        <v>929</v>
      </c>
      <c r="XB1" s="231" t="s">
        <v>929</v>
      </c>
      <c r="XC1" s="231" t="s">
        <v>929</v>
      </c>
      <c r="XD1" s="231" t="s">
        <v>929</v>
      </c>
      <c r="XE1" s="231" t="s">
        <v>929</v>
      </c>
      <c r="XF1" s="231" t="s">
        <v>929</v>
      </c>
      <c r="XG1" s="231" t="s">
        <v>929</v>
      </c>
      <c r="XH1" s="231" t="s">
        <v>929</v>
      </c>
      <c r="XI1" s="231" t="s">
        <v>929</v>
      </c>
      <c r="XJ1" s="231" t="s">
        <v>929</v>
      </c>
      <c r="XK1" s="231" t="s">
        <v>929</v>
      </c>
      <c r="XL1" s="231" t="s">
        <v>929</v>
      </c>
      <c r="XM1" s="231" t="s">
        <v>929</v>
      </c>
      <c r="XN1" s="231" t="s">
        <v>929</v>
      </c>
      <c r="XO1" s="231" t="s">
        <v>929</v>
      </c>
      <c r="XP1" s="231" t="s">
        <v>929</v>
      </c>
      <c r="XQ1" s="231" t="s">
        <v>929</v>
      </c>
      <c r="XR1" s="231" t="s">
        <v>929</v>
      </c>
      <c r="XS1" s="231" t="s">
        <v>929</v>
      </c>
      <c r="XT1" s="231" t="s">
        <v>929</v>
      </c>
      <c r="XU1" s="231" t="s">
        <v>929</v>
      </c>
      <c r="XV1" s="231" t="s">
        <v>929</v>
      </c>
      <c r="XW1" s="231" t="s">
        <v>929</v>
      </c>
      <c r="XX1" s="231" t="s">
        <v>929</v>
      </c>
      <c r="XY1" s="231" t="s">
        <v>929</v>
      </c>
      <c r="XZ1" s="231" t="s">
        <v>929</v>
      </c>
      <c r="YA1" s="231" t="s">
        <v>929</v>
      </c>
      <c r="YB1" s="231" t="s">
        <v>929</v>
      </c>
      <c r="YC1" s="231" t="s">
        <v>929</v>
      </c>
      <c r="YD1" s="231" t="s">
        <v>929</v>
      </c>
      <c r="YE1" s="231" t="s">
        <v>929</v>
      </c>
      <c r="YF1" s="231" t="s">
        <v>929</v>
      </c>
      <c r="YG1" s="231" t="s">
        <v>929</v>
      </c>
      <c r="YH1" s="231" t="s">
        <v>929</v>
      </c>
      <c r="YI1" s="231" t="s">
        <v>929</v>
      </c>
      <c r="YJ1" s="231" t="s">
        <v>929</v>
      </c>
      <c r="YK1" s="231" t="s">
        <v>929</v>
      </c>
      <c r="YL1" s="231" t="s">
        <v>929</v>
      </c>
      <c r="YM1" s="231" t="s">
        <v>929</v>
      </c>
      <c r="YN1" s="231" t="s">
        <v>929</v>
      </c>
      <c r="YO1" s="231" t="s">
        <v>929</v>
      </c>
      <c r="YP1" s="231" t="s">
        <v>929</v>
      </c>
      <c r="YQ1" s="231" t="s">
        <v>929</v>
      </c>
      <c r="YR1" s="231" t="s">
        <v>929</v>
      </c>
      <c r="YS1" s="231" t="s">
        <v>929</v>
      </c>
      <c r="YT1" s="231" t="s">
        <v>929</v>
      </c>
      <c r="YU1" s="231" t="s">
        <v>929</v>
      </c>
      <c r="YV1" s="231" t="s">
        <v>929</v>
      </c>
      <c r="YW1" s="231" t="s">
        <v>929</v>
      </c>
      <c r="YX1" s="231" t="s">
        <v>929</v>
      </c>
      <c r="YY1" s="231" t="s">
        <v>929</v>
      </c>
      <c r="YZ1" s="231" t="s">
        <v>929</v>
      </c>
      <c r="ZA1" s="231" t="s">
        <v>929</v>
      </c>
      <c r="ZB1" s="231" t="s">
        <v>929</v>
      </c>
      <c r="ZC1" s="231" t="s">
        <v>929</v>
      </c>
      <c r="ZD1" s="231" t="s">
        <v>929</v>
      </c>
      <c r="ZE1" s="231" t="s">
        <v>929</v>
      </c>
      <c r="ZF1" s="231" t="s">
        <v>929</v>
      </c>
      <c r="ZG1" s="231" t="s">
        <v>929</v>
      </c>
      <c r="ZH1" s="231" t="s">
        <v>929</v>
      </c>
      <c r="ZI1" s="231" t="s">
        <v>929</v>
      </c>
      <c r="ZJ1" s="231" t="s">
        <v>929</v>
      </c>
      <c r="ZK1" s="231" t="s">
        <v>929</v>
      </c>
      <c r="ZL1" s="231" t="s">
        <v>929</v>
      </c>
      <c r="ZM1" s="231" t="s">
        <v>929</v>
      </c>
      <c r="ZN1" s="231" t="s">
        <v>929</v>
      </c>
      <c r="ZO1" s="231" t="s">
        <v>929</v>
      </c>
      <c r="ZP1" s="231" t="s">
        <v>929</v>
      </c>
      <c r="ZQ1" s="231" t="s">
        <v>929</v>
      </c>
      <c r="ZR1" s="231" t="s">
        <v>929</v>
      </c>
      <c r="ZS1" s="231" t="s">
        <v>929</v>
      </c>
      <c r="ZT1" s="231" t="s">
        <v>929</v>
      </c>
      <c r="ZU1" s="231" t="s">
        <v>929</v>
      </c>
      <c r="ZV1" s="231" t="s">
        <v>929</v>
      </c>
      <c r="ZW1" s="231" t="s">
        <v>929</v>
      </c>
      <c r="ZX1" s="231" t="s">
        <v>929</v>
      </c>
      <c r="ZY1" s="231" t="s">
        <v>929</v>
      </c>
      <c r="ZZ1" s="231" t="s">
        <v>929</v>
      </c>
      <c r="AAA1" s="231" t="s">
        <v>929</v>
      </c>
      <c r="AAB1" s="231" t="s">
        <v>929</v>
      </c>
      <c r="AAC1" s="231" t="s">
        <v>929</v>
      </c>
      <c r="AAD1" s="231" t="s">
        <v>929</v>
      </c>
      <c r="AAE1" s="231" t="s">
        <v>929</v>
      </c>
      <c r="AAF1" s="231" t="s">
        <v>929</v>
      </c>
      <c r="AAG1" s="231" t="s">
        <v>929</v>
      </c>
      <c r="AAH1" s="231" t="s">
        <v>929</v>
      </c>
      <c r="AAI1" s="231" t="s">
        <v>929</v>
      </c>
      <c r="AAJ1" s="231" t="s">
        <v>929</v>
      </c>
      <c r="AAK1" s="231" t="s">
        <v>929</v>
      </c>
      <c r="AAL1" s="231" t="s">
        <v>929</v>
      </c>
      <c r="AAM1" s="231" t="s">
        <v>929</v>
      </c>
      <c r="AAN1" s="231" t="s">
        <v>929</v>
      </c>
      <c r="AAO1" s="231" t="s">
        <v>929</v>
      </c>
      <c r="AAP1" s="231" t="s">
        <v>929</v>
      </c>
      <c r="AAQ1" s="231" t="s">
        <v>929</v>
      </c>
      <c r="AAR1" s="231" t="s">
        <v>929</v>
      </c>
      <c r="AAS1" s="231" t="s">
        <v>929</v>
      </c>
      <c r="AAT1" s="231" t="s">
        <v>929</v>
      </c>
      <c r="AAU1" s="231" t="s">
        <v>929</v>
      </c>
      <c r="AAV1" s="231" t="s">
        <v>929</v>
      </c>
      <c r="AAW1" s="231" t="s">
        <v>929</v>
      </c>
      <c r="AAX1" s="231" t="s">
        <v>929</v>
      </c>
      <c r="AAY1" s="231" t="s">
        <v>929</v>
      </c>
      <c r="AAZ1" s="231" t="s">
        <v>929</v>
      </c>
      <c r="ABA1" s="231" t="s">
        <v>929</v>
      </c>
      <c r="ABB1" s="231" t="s">
        <v>929</v>
      </c>
      <c r="ABC1" s="231" t="s">
        <v>929</v>
      </c>
      <c r="ABD1" s="231" t="s">
        <v>929</v>
      </c>
      <c r="ABE1" s="231" t="s">
        <v>929</v>
      </c>
      <c r="ABF1" s="231" t="s">
        <v>929</v>
      </c>
      <c r="ABG1" s="231" t="s">
        <v>929</v>
      </c>
      <c r="ABH1" s="231" t="s">
        <v>929</v>
      </c>
      <c r="ABI1" s="231" t="s">
        <v>929</v>
      </c>
      <c r="ABJ1" s="231" t="s">
        <v>929</v>
      </c>
      <c r="ABK1" s="231" t="s">
        <v>929</v>
      </c>
      <c r="ABL1" s="231" t="s">
        <v>929</v>
      </c>
      <c r="ABM1" s="231" t="s">
        <v>929</v>
      </c>
      <c r="ABN1" s="231" t="s">
        <v>929</v>
      </c>
      <c r="ABO1" s="231" t="s">
        <v>929</v>
      </c>
      <c r="ABP1" s="231" t="s">
        <v>929</v>
      </c>
      <c r="ABQ1" s="231" t="s">
        <v>929</v>
      </c>
      <c r="ABR1" s="231" t="s">
        <v>929</v>
      </c>
      <c r="ABS1" s="231" t="s">
        <v>929</v>
      </c>
      <c r="ABT1" s="231" t="s">
        <v>929</v>
      </c>
      <c r="ABU1" s="231" t="s">
        <v>929</v>
      </c>
      <c r="ABV1" s="231" t="s">
        <v>929</v>
      </c>
      <c r="ABW1" s="231" t="s">
        <v>929</v>
      </c>
      <c r="ABX1" s="231" t="s">
        <v>929</v>
      </c>
      <c r="ABY1" s="231" t="s">
        <v>929</v>
      </c>
      <c r="ABZ1" s="231" t="s">
        <v>929</v>
      </c>
      <c r="ACA1" s="231" t="s">
        <v>929</v>
      </c>
      <c r="ACB1" s="231" t="s">
        <v>929</v>
      </c>
      <c r="ACC1" s="231" t="s">
        <v>929</v>
      </c>
      <c r="ACD1" s="231" t="s">
        <v>929</v>
      </c>
      <c r="ACE1" s="231" t="s">
        <v>929</v>
      </c>
      <c r="ACF1" s="231" t="s">
        <v>929</v>
      </c>
      <c r="ACG1" s="231" t="s">
        <v>929</v>
      </c>
      <c r="ACH1" s="231" t="s">
        <v>929</v>
      </c>
      <c r="ACI1" s="231" t="s">
        <v>929</v>
      </c>
      <c r="ACJ1" s="231" t="s">
        <v>929</v>
      </c>
      <c r="ACK1" s="231" t="s">
        <v>929</v>
      </c>
      <c r="ACL1" s="231" t="s">
        <v>929</v>
      </c>
      <c r="ACM1" s="231" t="s">
        <v>929</v>
      </c>
      <c r="ACN1" s="231" t="s">
        <v>929</v>
      </c>
      <c r="ACO1" s="231" t="s">
        <v>929</v>
      </c>
      <c r="ACP1" s="231" t="s">
        <v>929</v>
      </c>
      <c r="ACQ1" s="231" t="s">
        <v>929</v>
      </c>
      <c r="ACR1" s="231" t="s">
        <v>929</v>
      </c>
      <c r="ACS1" s="231" t="s">
        <v>929</v>
      </c>
      <c r="ACT1" s="231" t="s">
        <v>929</v>
      </c>
      <c r="ACU1" s="231" t="s">
        <v>929</v>
      </c>
      <c r="ACV1" s="231" t="s">
        <v>929</v>
      </c>
      <c r="ACW1" s="231" t="s">
        <v>929</v>
      </c>
      <c r="ACX1" s="231" t="s">
        <v>929</v>
      </c>
      <c r="ACY1" s="231" t="s">
        <v>929</v>
      </c>
      <c r="ACZ1" s="231" t="s">
        <v>929</v>
      </c>
      <c r="ADA1" s="231" t="s">
        <v>929</v>
      </c>
      <c r="ADB1" s="277" t="s">
        <v>930</v>
      </c>
      <c r="ADC1" s="277" t="s">
        <v>930</v>
      </c>
      <c r="ADD1" s="277" t="s">
        <v>930</v>
      </c>
      <c r="ADE1" s="277" t="s">
        <v>930</v>
      </c>
      <c r="ADF1" s="277" t="s">
        <v>930</v>
      </c>
      <c r="ADG1" s="277" t="s">
        <v>930</v>
      </c>
      <c r="ADH1" s="277" t="s">
        <v>930</v>
      </c>
      <c r="ADI1" s="277" t="s">
        <v>930</v>
      </c>
      <c r="ADJ1" s="277" t="s">
        <v>930</v>
      </c>
      <c r="ADK1" s="277" t="s">
        <v>930</v>
      </c>
      <c r="ADL1" s="277" t="s">
        <v>930</v>
      </c>
      <c r="ADM1" s="277" t="s">
        <v>930</v>
      </c>
      <c r="ADN1" s="277" t="s">
        <v>930</v>
      </c>
      <c r="ADO1" s="277" t="s">
        <v>930</v>
      </c>
      <c r="ADP1" s="277" t="s">
        <v>930</v>
      </c>
      <c r="ADQ1" s="277" t="s">
        <v>930</v>
      </c>
      <c r="ADR1" s="277" t="s">
        <v>930</v>
      </c>
      <c r="ADS1" s="277" t="s">
        <v>930</v>
      </c>
      <c r="ADT1" s="277" t="s">
        <v>930</v>
      </c>
      <c r="ADU1" s="277" t="s">
        <v>930</v>
      </c>
      <c r="ADV1" s="277" t="s">
        <v>930</v>
      </c>
      <c r="ADW1" s="277" t="s">
        <v>930</v>
      </c>
      <c r="ADX1" s="277" t="s">
        <v>930</v>
      </c>
      <c r="ADY1" s="277" t="s">
        <v>930</v>
      </c>
      <c r="ADZ1" s="277" t="s">
        <v>930</v>
      </c>
      <c r="AEA1" s="277" t="s">
        <v>930</v>
      </c>
      <c r="AEB1" s="277" t="s">
        <v>930</v>
      </c>
      <c r="AEC1" s="277" t="s">
        <v>930</v>
      </c>
      <c r="AED1" s="277" t="s">
        <v>930</v>
      </c>
      <c r="AEE1" s="277" t="s">
        <v>930</v>
      </c>
      <c r="AEF1" s="277" t="s">
        <v>930</v>
      </c>
      <c r="AEG1" s="277" t="s">
        <v>930</v>
      </c>
      <c r="AEH1" s="277" t="s">
        <v>930</v>
      </c>
      <c r="AEI1" s="277" t="s">
        <v>930</v>
      </c>
      <c r="AEJ1" s="277" t="s">
        <v>930</v>
      </c>
      <c r="AEK1" s="277" t="s">
        <v>930</v>
      </c>
      <c r="AEL1" s="277" t="s">
        <v>930</v>
      </c>
      <c r="AEM1" s="277" t="s">
        <v>930</v>
      </c>
      <c r="AEN1" s="277" t="s">
        <v>930</v>
      </c>
      <c r="AEO1" s="277" t="s">
        <v>930</v>
      </c>
      <c r="AEP1" s="277" t="s">
        <v>930</v>
      </c>
      <c r="AEQ1" s="277" t="s">
        <v>930</v>
      </c>
      <c r="AER1" s="277" t="s">
        <v>930</v>
      </c>
      <c r="AES1" s="277" t="s">
        <v>930</v>
      </c>
      <c r="AET1" s="277" t="s">
        <v>930</v>
      </c>
      <c r="AEU1" s="277" t="s">
        <v>930</v>
      </c>
      <c r="AEV1" s="277" t="s">
        <v>930</v>
      </c>
      <c r="AEW1" s="277" t="s">
        <v>930</v>
      </c>
      <c r="AEX1" s="277" t="s">
        <v>930</v>
      </c>
      <c r="AEY1" s="277" t="s">
        <v>930</v>
      </c>
      <c r="AEZ1" s="277" t="s">
        <v>930</v>
      </c>
      <c r="AFA1" s="277" t="s">
        <v>930</v>
      </c>
      <c r="AFB1" s="277" t="s">
        <v>930</v>
      </c>
      <c r="AFC1" s="277" t="s">
        <v>930</v>
      </c>
      <c r="AFD1" s="277" t="s">
        <v>930</v>
      </c>
      <c r="AFE1" s="277" t="s">
        <v>930</v>
      </c>
      <c r="AFF1" s="277" t="s">
        <v>930</v>
      </c>
      <c r="AFG1" s="277" t="s">
        <v>930</v>
      </c>
      <c r="AFH1" s="277" t="s">
        <v>930</v>
      </c>
      <c r="AFI1" s="277" t="s">
        <v>930</v>
      </c>
      <c r="AFJ1" s="277" t="s">
        <v>930</v>
      </c>
      <c r="AFK1" s="277" t="s">
        <v>930</v>
      </c>
      <c r="AFL1" s="277" t="s">
        <v>930</v>
      </c>
      <c r="AFM1" s="277" t="s">
        <v>930</v>
      </c>
      <c r="AFN1" s="277" t="s">
        <v>930</v>
      </c>
      <c r="AFO1" s="277" t="s">
        <v>930</v>
      </c>
      <c r="AFP1" s="277" t="s">
        <v>930</v>
      </c>
      <c r="AFQ1" s="277" t="s">
        <v>930</v>
      </c>
      <c r="AFR1" s="277" t="s">
        <v>930</v>
      </c>
      <c r="AFS1" s="277" t="s">
        <v>930</v>
      </c>
      <c r="AFT1" s="277" t="s">
        <v>930</v>
      </c>
      <c r="AFU1" s="277" t="s">
        <v>930</v>
      </c>
      <c r="AFV1" s="277" t="s">
        <v>930</v>
      </c>
      <c r="AFW1" s="277" t="s">
        <v>930</v>
      </c>
      <c r="AFX1" s="277" t="s">
        <v>930</v>
      </c>
      <c r="AFY1" s="277" t="s">
        <v>930</v>
      </c>
      <c r="AFZ1" s="277" t="s">
        <v>930</v>
      </c>
      <c r="AGA1" s="277" t="s">
        <v>930</v>
      </c>
      <c r="AGB1" s="277" t="s">
        <v>930</v>
      </c>
      <c r="AGC1" s="277" t="s">
        <v>930</v>
      </c>
      <c r="AGD1" s="277" t="s">
        <v>930</v>
      </c>
      <c r="AGE1" s="277" t="s">
        <v>930</v>
      </c>
      <c r="AGF1" s="277" t="s">
        <v>930</v>
      </c>
      <c r="AGG1" s="277" t="s">
        <v>930</v>
      </c>
      <c r="AGH1" s="277" t="s">
        <v>930</v>
      </c>
      <c r="AGI1" s="277" t="s">
        <v>930</v>
      </c>
      <c r="AGJ1" s="277" t="s">
        <v>930</v>
      </c>
      <c r="AGK1" s="277" t="s">
        <v>930</v>
      </c>
      <c r="AGL1" s="277" t="s">
        <v>930</v>
      </c>
      <c r="AGM1" s="277" t="s">
        <v>930</v>
      </c>
      <c r="AGN1" s="277" t="s">
        <v>930</v>
      </c>
      <c r="AGO1" s="277" t="s">
        <v>930</v>
      </c>
      <c r="AGP1" s="277" t="s">
        <v>930</v>
      </c>
      <c r="AGQ1" s="277" t="s">
        <v>930</v>
      </c>
      <c r="AGR1" s="277" t="s">
        <v>930</v>
      </c>
      <c r="AGS1" s="277" t="s">
        <v>930</v>
      </c>
      <c r="AGT1" s="277" t="s">
        <v>930</v>
      </c>
      <c r="AGU1" s="277" t="s">
        <v>930</v>
      </c>
      <c r="AGV1" s="277" t="s">
        <v>930</v>
      </c>
      <c r="AGW1" s="277" t="s">
        <v>930</v>
      </c>
      <c r="AGX1" s="277" t="s">
        <v>930</v>
      </c>
      <c r="AGY1" s="277" t="s">
        <v>930</v>
      </c>
      <c r="AGZ1" s="277" t="s">
        <v>930</v>
      </c>
      <c r="AHA1" s="277" t="s">
        <v>930</v>
      </c>
      <c r="AHB1" s="277" t="s">
        <v>930</v>
      </c>
      <c r="AHC1" s="277" t="s">
        <v>930</v>
      </c>
      <c r="AHD1" s="277" t="s">
        <v>930</v>
      </c>
      <c r="AHE1" s="277" t="s">
        <v>930</v>
      </c>
      <c r="AHF1" s="277" t="s">
        <v>930</v>
      </c>
      <c r="AHG1" s="277" t="s">
        <v>930</v>
      </c>
      <c r="AHH1" s="277" t="s">
        <v>930</v>
      </c>
      <c r="AHI1" s="277" t="s">
        <v>930</v>
      </c>
      <c r="AHJ1" s="277" t="s">
        <v>930</v>
      </c>
      <c r="AHK1" s="277" t="s">
        <v>930</v>
      </c>
      <c r="AHL1" s="277" t="s">
        <v>930</v>
      </c>
      <c r="AHM1" s="277" t="s">
        <v>930</v>
      </c>
      <c r="AHN1" s="277" t="s">
        <v>930</v>
      </c>
      <c r="AHO1" s="277" t="s">
        <v>930</v>
      </c>
      <c r="AHP1" s="277" t="s">
        <v>930</v>
      </c>
      <c r="AHQ1" s="277" t="s">
        <v>930</v>
      </c>
      <c r="AHR1" s="277" t="s">
        <v>930</v>
      </c>
      <c r="AHS1" s="277" t="s">
        <v>930</v>
      </c>
      <c r="AHT1" s="277" t="s">
        <v>930</v>
      </c>
      <c r="AHU1" s="277" t="s">
        <v>930</v>
      </c>
      <c r="AHV1" s="277" t="s">
        <v>930</v>
      </c>
      <c r="AHW1" s="277" t="s">
        <v>930</v>
      </c>
      <c r="AHX1" s="277" t="s">
        <v>930</v>
      </c>
      <c r="AHY1" s="277" t="s">
        <v>930</v>
      </c>
      <c r="AHZ1" s="277" t="s">
        <v>930</v>
      </c>
      <c r="AIA1" s="277" t="s">
        <v>930</v>
      </c>
      <c r="AIB1" s="277" t="s">
        <v>930</v>
      </c>
      <c r="AIC1" s="277" t="s">
        <v>930</v>
      </c>
      <c r="AID1" s="277" t="s">
        <v>930</v>
      </c>
      <c r="AIE1" s="277" t="s">
        <v>930</v>
      </c>
      <c r="AIF1" s="277" t="s">
        <v>930</v>
      </c>
      <c r="AIG1" s="277" t="s">
        <v>930</v>
      </c>
      <c r="AIH1" s="277" t="s">
        <v>930</v>
      </c>
      <c r="AII1" s="277" t="s">
        <v>930</v>
      </c>
      <c r="AIJ1" s="277" t="s">
        <v>930</v>
      </c>
      <c r="AIK1" s="277" t="s">
        <v>930</v>
      </c>
      <c r="AIL1" s="277" t="s">
        <v>930</v>
      </c>
      <c r="AIM1" s="277" t="s">
        <v>930</v>
      </c>
      <c r="AIN1" s="277" t="s">
        <v>930</v>
      </c>
      <c r="AIO1" s="277" t="s">
        <v>930</v>
      </c>
      <c r="AIP1" s="277" t="s">
        <v>930</v>
      </c>
      <c r="AIQ1" s="277" t="s">
        <v>930</v>
      </c>
      <c r="AIR1" s="277" t="s">
        <v>930</v>
      </c>
      <c r="AIS1" s="277" t="s">
        <v>930</v>
      </c>
      <c r="AIT1" s="277" t="s">
        <v>930</v>
      </c>
      <c r="AIU1" s="277" t="s">
        <v>930</v>
      </c>
      <c r="AIV1" s="277" t="s">
        <v>930</v>
      </c>
      <c r="AIW1" s="277" t="s">
        <v>930</v>
      </c>
      <c r="AIX1" s="277" t="s">
        <v>930</v>
      </c>
      <c r="AIY1" s="277" t="s">
        <v>930</v>
      </c>
      <c r="AIZ1" s="277" t="s">
        <v>930</v>
      </c>
      <c r="AJA1" s="277" t="s">
        <v>930</v>
      </c>
      <c r="AJB1" s="277" t="s">
        <v>930</v>
      </c>
      <c r="AJC1" s="277" t="s">
        <v>930</v>
      </c>
      <c r="AJD1" s="277" t="s">
        <v>930</v>
      </c>
      <c r="AJE1" s="277" t="s">
        <v>930</v>
      </c>
      <c r="AJF1" s="277" t="s">
        <v>930</v>
      </c>
      <c r="AJG1" s="277" t="s">
        <v>930</v>
      </c>
      <c r="AJH1" s="277" t="s">
        <v>930</v>
      </c>
      <c r="AJI1" s="277" t="s">
        <v>930</v>
      </c>
      <c r="AJJ1" s="277" t="s">
        <v>930</v>
      </c>
      <c r="AJK1" s="277" t="s">
        <v>930</v>
      </c>
      <c r="AJL1" s="277" t="s">
        <v>930</v>
      </c>
      <c r="AJM1" s="277" t="s">
        <v>930</v>
      </c>
      <c r="AJN1" s="277" t="s">
        <v>930</v>
      </c>
      <c r="AJO1" s="277" t="s">
        <v>930</v>
      </c>
      <c r="AJP1" s="277" t="s">
        <v>930</v>
      </c>
      <c r="AJQ1" s="277" t="s">
        <v>930</v>
      </c>
      <c r="AJR1" s="277" t="s">
        <v>930</v>
      </c>
      <c r="AJS1" s="277" t="s">
        <v>930</v>
      </c>
      <c r="AJT1" s="277" t="s">
        <v>930</v>
      </c>
      <c r="AJU1" s="277" t="s">
        <v>930</v>
      </c>
      <c r="AJV1" s="277" t="s">
        <v>930</v>
      </c>
      <c r="AJW1" s="277" t="s">
        <v>930</v>
      </c>
      <c r="AJX1" s="277" t="s">
        <v>930</v>
      </c>
      <c r="AJY1" s="277" t="s">
        <v>930</v>
      </c>
      <c r="AJZ1" s="277" t="s">
        <v>930</v>
      </c>
      <c r="AKA1" s="277" t="s">
        <v>930</v>
      </c>
      <c r="AKB1" s="277" t="s">
        <v>930</v>
      </c>
      <c r="AKC1" s="277" t="s">
        <v>930</v>
      </c>
      <c r="AKD1" s="277" t="s">
        <v>930</v>
      </c>
      <c r="AKE1" s="277" t="s">
        <v>930</v>
      </c>
      <c r="AKF1" s="277" t="s">
        <v>930</v>
      </c>
      <c r="AKG1" s="277" t="s">
        <v>930</v>
      </c>
      <c r="AKH1" s="277" t="s">
        <v>930</v>
      </c>
      <c r="AKI1" s="277" t="s">
        <v>930</v>
      </c>
      <c r="AKJ1" s="277" t="s">
        <v>930</v>
      </c>
      <c r="AKK1" s="277" t="s">
        <v>930</v>
      </c>
      <c r="AKL1" s="277" t="s">
        <v>930</v>
      </c>
      <c r="AKM1" s="277" t="s">
        <v>930</v>
      </c>
      <c r="AKN1" s="277" t="s">
        <v>930</v>
      </c>
      <c r="AKO1" s="277" t="s">
        <v>930</v>
      </c>
      <c r="AKP1" s="277" t="s">
        <v>930</v>
      </c>
      <c r="AKQ1" s="277" t="s">
        <v>930</v>
      </c>
      <c r="AKR1" s="277" t="s">
        <v>930</v>
      </c>
      <c r="AKS1" s="277" t="s">
        <v>930</v>
      </c>
      <c r="AKT1" s="277" t="s">
        <v>930</v>
      </c>
      <c r="AKU1" s="277" t="s">
        <v>930</v>
      </c>
      <c r="AKV1" s="277" t="s">
        <v>930</v>
      </c>
      <c r="AKW1" s="277" t="s">
        <v>930</v>
      </c>
      <c r="AKX1" s="277" t="s">
        <v>930</v>
      </c>
      <c r="AKY1" s="277" t="s">
        <v>930</v>
      </c>
      <c r="AKZ1" s="277" t="s">
        <v>930</v>
      </c>
      <c r="ALA1" s="277" t="s">
        <v>930</v>
      </c>
      <c r="ALB1" s="277" t="s">
        <v>930</v>
      </c>
      <c r="ALC1" s="277" t="s">
        <v>930</v>
      </c>
      <c r="ALD1" s="277" t="s">
        <v>930</v>
      </c>
      <c r="ALE1" s="277" t="s">
        <v>930</v>
      </c>
      <c r="ALF1" s="277" t="s">
        <v>930</v>
      </c>
      <c r="ALG1" s="277" t="s">
        <v>930</v>
      </c>
      <c r="ALH1" s="277" t="s">
        <v>930</v>
      </c>
      <c r="ALI1" s="277" t="s">
        <v>930</v>
      </c>
      <c r="ALJ1" s="277" t="s">
        <v>930</v>
      </c>
      <c r="ALK1" s="277" t="s">
        <v>930</v>
      </c>
      <c r="ALL1" s="277" t="s">
        <v>930</v>
      </c>
      <c r="ALM1" s="277" t="s">
        <v>930</v>
      </c>
      <c r="ALN1" s="277" t="s">
        <v>930</v>
      </c>
      <c r="ALO1" s="277" t="s">
        <v>930</v>
      </c>
      <c r="ALP1" s="277" t="s">
        <v>930</v>
      </c>
      <c r="ALQ1" s="277" t="s">
        <v>930</v>
      </c>
      <c r="ALR1" s="277" t="s">
        <v>930</v>
      </c>
      <c r="ALS1" s="277" t="s">
        <v>930</v>
      </c>
      <c r="ALT1" s="277" t="s">
        <v>930</v>
      </c>
      <c r="ALU1" s="277" t="s">
        <v>930</v>
      </c>
      <c r="ALV1" s="277" t="s">
        <v>930</v>
      </c>
      <c r="ALW1" s="277" t="s">
        <v>930</v>
      </c>
      <c r="ALX1" s="277" t="s">
        <v>930</v>
      </c>
      <c r="ALY1" s="277" t="s">
        <v>930</v>
      </c>
      <c r="ALZ1" s="277" t="s">
        <v>930</v>
      </c>
      <c r="AMA1" s="277" t="s">
        <v>930</v>
      </c>
      <c r="AMB1" s="277" t="s">
        <v>930</v>
      </c>
      <c r="AMC1" s="277" t="s">
        <v>930</v>
      </c>
      <c r="AMD1" s="277" t="s">
        <v>930</v>
      </c>
      <c r="AME1" s="277" t="s">
        <v>930</v>
      </c>
      <c r="AMF1" s="277" t="s">
        <v>930</v>
      </c>
      <c r="AMG1" s="277" t="s">
        <v>930</v>
      </c>
      <c r="AMH1" s="277" t="s">
        <v>930</v>
      </c>
      <c r="AMI1" s="277" t="s">
        <v>930</v>
      </c>
      <c r="AMJ1" s="277" t="s">
        <v>930</v>
      </c>
      <c r="AMK1" s="277" t="s">
        <v>930</v>
      </c>
      <c r="AML1" s="277" t="s">
        <v>930</v>
      </c>
      <c r="AMM1" s="277" t="s">
        <v>930</v>
      </c>
      <c r="AMN1" s="277" t="s">
        <v>930</v>
      </c>
      <c r="AMO1" s="277" t="s">
        <v>930</v>
      </c>
      <c r="AMP1" s="277" t="s">
        <v>930</v>
      </c>
      <c r="AMQ1" s="277" t="s">
        <v>930</v>
      </c>
      <c r="AMR1" s="277" t="s">
        <v>930</v>
      </c>
      <c r="AMS1" s="277" t="s">
        <v>930</v>
      </c>
      <c r="AMT1" s="277" t="s">
        <v>930</v>
      </c>
      <c r="AMU1" s="277" t="s">
        <v>930</v>
      </c>
      <c r="AMV1" s="277" t="s">
        <v>930</v>
      </c>
      <c r="AMW1" s="282" t="s">
        <v>931</v>
      </c>
      <c r="AMX1" s="282" t="s">
        <v>931</v>
      </c>
      <c r="AMY1" s="282" t="s">
        <v>931</v>
      </c>
      <c r="AMZ1" s="282" t="s">
        <v>931</v>
      </c>
      <c r="ANA1" s="282" t="s">
        <v>931</v>
      </c>
      <c r="ANB1" s="282" t="s">
        <v>931</v>
      </c>
      <c r="ANC1" s="282" t="s">
        <v>931</v>
      </c>
      <c r="AND1" s="282" t="s">
        <v>931</v>
      </c>
      <c r="ANE1" s="282" t="s">
        <v>931</v>
      </c>
      <c r="ANF1" s="282" t="s">
        <v>931</v>
      </c>
      <c r="ANG1" s="282" t="s">
        <v>931</v>
      </c>
      <c r="ANH1" s="282" t="s">
        <v>931</v>
      </c>
      <c r="ANI1" s="282" t="s">
        <v>931</v>
      </c>
      <c r="ANJ1" s="282" t="s">
        <v>931</v>
      </c>
      <c r="ANK1" s="282" t="s">
        <v>931</v>
      </c>
      <c r="ANL1" s="282" t="s">
        <v>931</v>
      </c>
      <c r="ANM1" s="282" t="s">
        <v>931</v>
      </c>
      <c r="ANN1" s="282" t="s">
        <v>931</v>
      </c>
      <c r="ANO1" s="282" t="s">
        <v>931</v>
      </c>
      <c r="ANP1" s="282" t="s">
        <v>931</v>
      </c>
      <c r="ANQ1" s="282" t="s">
        <v>931</v>
      </c>
      <c r="ANR1" s="282" t="s">
        <v>931</v>
      </c>
      <c r="ANS1" s="288" t="s">
        <v>932</v>
      </c>
      <c r="ANT1" s="288" t="s">
        <v>932</v>
      </c>
      <c r="ANU1" s="288" t="s">
        <v>932</v>
      </c>
      <c r="ANV1" s="288" t="s">
        <v>932</v>
      </c>
      <c r="ANW1" s="288" t="s">
        <v>932</v>
      </c>
      <c r="ANX1" s="288" t="s">
        <v>932</v>
      </c>
      <c r="ANY1" s="288" t="s">
        <v>932</v>
      </c>
    </row>
    <row r="2" spans="2:1065" s="232" customFormat="1" ht="78" x14ac:dyDescent="0.35">
      <c r="B2" s="233" t="s">
        <v>9</v>
      </c>
      <c r="C2" s="233" t="s">
        <v>10</v>
      </c>
      <c r="D2" s="233" t="s">
        <v>11</v>
      </c>
      <c r="E2" s="233" t="s">
        <v>933</v>
      </c>
      <c r="F2" s="233" t="s">
        <v>13</v>
      </c>
      <c r="G2" s="233" t="s">
        <v>14</v>
      </c>
      <c r="H2" s="233" t="s">
        <v>15</v>
      </c>
      <c r="I2" s="233" t="s">
        <v>16</v>
      </c>
      <c r="J2" s="233" t="s">
        <v>17</v>
      </c>
      <c r="K2" s="233" t="s">
        <v>18</v>
      </c>
      <c r="L2" s="233" t="s">
        <v>19</v>
      </c>
      <c r="M2" s="233" t="s">
        <v>934</v>
      </c>
      <c r="N2" s="233" t="s">
        <v>935</v>
      </c>
      <c r="O2" s="233" t="s">
        <v>936</v>
      </c>
      <c r="P2" s="233" t="s">
        <v>937</v>
      </c>
      <c r="Q2" s="233" t="s">
        <v>938</v>
      </c>
      <c r="R2" s="233" t="s">
        <v>939</v>
      </c>
      <c r="S2" s="233" t="s">
        <v>940</v>
      </c>
      <c r="T2" s="233" t="s">
        <v>317</v>
      </c>
      <c r="U2" s="233" t="s">
        <v>31</v>
      </c>
      <c r="V2" s="233" t="s">
        <v>32</v>
      </c>
      <c r="W2" s="233" t="s">
        <v>33</v>
      </c>
      <c r="X2" s="233" t="s">
        <v>941</v>
      </c>
      <c r="Y2" s="233" t="s">
        <v>35</v>
      </c>
      <c r="Z2" s="234" t="s">
        <v>18</v>
      </c>
      <c r="AA2" s="234" t="s">
        <v>48</v>
      </c>
      <c r="AB2" s="234" t="s">
        <v>49</v>
      </c>
      <c r="AC2" s="234" t="s">
        <v>942</v>
      </c>
      <c r="AD2" s="234" t="s">
        <v>943</v>
      </c>
      <c r="AE2" s="234" t="s">
        <v>944</v>
      </c>
      <c r="AF2" s="234" t="s">
        <v>945</v>
      </c>
      <c r="AG2" s="234" t="s">
        <v>946</v>
      </c>
      <c r="AH2" s="234" t="s">
        <v>947</v>
      </c>
      <c r="AI2" s="234" t="s">
        <v>948</v>
      </c>
      <c r="AJ2" s="234" t="s">
        <v>949</v>
      </c>
      <c r="AK2" s="234" t="s">
        <v>950</v>
      </c>
      <c r="AL2" s="234" t="s">
        <v>951</v>
      </c>
      <c r="AM2" s="234" t="s">
        <v>952</v>
      </c>
      <c r="AN2" s="234" t="s">
        <v>953</v>
      </c>
      <c r="AO2" s="234" t="s">
        <v>954</v>
      </c>
      <c r="AP2" s="234" t="s">
        <v>955</v>
      </c>
      <c r="AQ2" s="234" t="s">
        <v>956</v>
      </c>
      <c r="AR2" s="234" t="s">
        <v>957</v>
      </c>
      <c r="AS2" s="234" t="s">
        <v>958</v>
      </c>
      <c r="AT2" s="234" t="s">
        <v>959</v>
      </c>
      <c r="AU2" s="234" t="s">
        <v>960</v>
      </c>
      <c r="AV2" s="234" t="s">
        <v>961</v>
      </c>
      <c r="AW2" s="234" t="s">
        <v>962</v>
      </c>
      <c r="AX2" s="234" t="s">
        <v>963</v>
      </c>
      <c r="AY2" s="234" t="s">
        <v>964</v>
      </c>
      <c r="AZ2" s="234" t="s">
        <v>965</v>
      </c>
      <c r="BA2" s="234" t="s">
        <v>966</v>
      </c>
      <c r="BB2" s="234" t="s">
        <v>967</v>
      </c>
      <c r="BC2" s="234" t="s">
        <v>968</v>
      </c>
      <c r="BD2" s="234" t="s">
        <v>969</v>
      </c>
      <c r="BE2" s="234" t="s">
        <v>970</v>
      </c>
      <c r="BF2" s="234" t="s">
        <v>971</v>
      </c>
      <c r="BG2" s="235" t="s">
        <v>972</v>
      </c>
      <c r="BH2" s="235" t="s">
        <v>973</v>
      </c>
      <c r="BI2" s="235" t="s">
        <v>974</v>
      </c>
      <c r="BJ2" s="235" t="s">
        <v>975</v>
      </c>
      <c r="BK2" s="235" t="s">
        <v>976</v>
      </c>
      <c r="BL2" s="235" t="s">
        <v>977</v>
      </c>
      <c r="BM2" s="235" t="s">
        <v>978</v>
      </c>
      <c r="BN2" s="235" t="s">
        <v>105</v>
      </c>
      <c r="BO2" s="235" t="s">
        <v>106</v>
      </c>
      <c r="BP2" s="235" t="s">
        <v>979</v>
      </c>
      <c r="BQ2" s="235" t="s">
        <v>980</v>
      </c>
      <c r="BR2" s="235" t="s">
        <v>981</v>
      </c>
      <c r="BS2" s="235" t="s">
        <v>982</v>
      </c>
      <c r="BT2" s="235" t="s">
        <v>983</v>
      </c>
      <c r="BU2" s="235" t="s">
        <v>984</v>
      </c>
      <c r="BV2" s="235" t="s">
        <v>985</v>
      </c>
      <c r="BW2" s="235" t="s">
        <v>986</v>
      </c>
      <c r="BX2" s="235" t="s">
        <v>987</v>
      </c>
      <c r="BY2" s="235" t="s">
        <v>988</v>
      </c>
      <c r="BZ2" s="235" t="s">
        <v>989</v>
      </c>
      <c r="CA2" s="235" t="s">
        <v>990</v>
      </c>
      <c r="CB2" s="235" t="s">
        <v>991</v>
      </c>
      <c r="CC2" s="235" t="s">
        <v>121</v>
      </c>
      <c r="CD2" s="236" t="s">
        <v>992</v>
      </c>
      <c r="CE2" s="236" t="s">
        <v>993</v>
      </c>
      <c r="CF2" s="236" t="s">
        <v>994</v>
      </c>
      <c r="CG2" s="236" t="s">
        <v>995</v>
      </c>
      <c r="CH2" s="236" t="s">
        <v>996</v>
      </c>
      <c r="CI2" s="236" t="s">
        <v>997</v>
      </c>
      <c r="CJ2" s="236" t="s">
        <v>998</v>
      </c>
      <c r="CK2" s="236" t="s">
        <v>999</v>
      </c>
      <c r="CL2" s="236" t="s">
        <v>1000</v>
      </c>
      <c r="CM2" s="236" t="s">
        <v>1001</v>
      </c>
      <c r="CN2" s="236" t="s">
        <v>1002</v>
      </c>
      <c r="CO2" s="236" t="s">
        <v>1003</v>
      </c>
      <c r="CP2" s="236" t="s">
        <v>1004</v>
      </c>
      <c r="CQ2" s="236" t="s">
        <v>1005</v>
      </c>
      <c r="CR2" s="236" t="s">
        <v>1006</v>
      </c>
      <c r="CS2" s="236" t="s">
        <v>1007</v>
      </c>
      <c r="CT2" s="236" t="s">
        <v>1008</v>
      </c>
      <c r="CU2" s="236" t="s">
        <v>1009</v>
      </c>
      <c r="CV2" s="236" t="s">
        <v>1010</v>
      </c>
      <c r="CW2" s="236" t="s">
        <v>1011</v>
      </c>
      <c r="CX2" s="236" t="s">
        <v>1012</v>
      </c>
      <c r="CY2" s="236" t="s">
        <v>1013</v>
      </c>
      <c r="CZ2" s="236" t="s">
        <v>1014</v>
      </c>
      <c r="DA2" s="236" t="s">
        <v>1015</v>
      </c>
      <c r="DB2" s="236" t="s">
        <v>1016</v>
      </c>
      <c r="DC2" s="236" t="s">
        <v>1017</v>
      </c>
      <c r="DD2" s="236" t="s">
        <v>1018</v>
      </c>
      <c r="DE2" s="236" t="s">
        <v>1019</v>
      </c>
      <c r="DF2" s="236" t="s">
        <v>1020</v>
      </c>
      <c r="DG2" s="236" t="s">
        <v>1021</v>
      </c>
      <c r="DH2" s="236" t="s">
        <v>1022</v>
      </c>
      <c r="DI2" s="236" t="s">
        <v>1023</v>
      </c>
      <c r="DJ2" s="236" t="s">
        <v>1024</v>
      </c>
      <c r="DK2" s="236" t="s">
        <v>1025</v>
      </c>
      <c r="DL2" s="236" t="s">
        <v>1026</v>
      </c>
      <c r="DM2" s="236" t="s">
        <v>1027</v>
      </c>
      <c r="DN2" s="236" t="s">
        <v>1028</v>
      </c>
      <c r="DO2" s="236" t="s">
        <v>1029</v>
      </c>
      <c r="DP2" s="236" t="s">
        <v>1030</v>
      </c>
      <c r="DQ2" s="236" t="s">
        <v>1031</v>
      </c>
      <c r="DR2" s="236" t="s">
        <v>1032</v>
      </c>
      <c r="DS2" s="236" t="s">
        <v>1033</v>
      </c>
      <c r="DT2" s="236" t="s">
        <v>1034</v>
      </c>
      <c r="DU2" s="236" t="s">
        <v>1035</v>
      </c>
      <c r="DV2" s="236" t="s">
        <v>1036</v>
      </c>
      <c r="DW2" s="236" t="s">
        <v>1037</v>
      </c>
      <c r="DX2" s="236" t="s">
        <v>1038</v>
      </c>
      <c r="DY2" s="236" t="s">
        <v>1039</v>
      </c>
      <c r="DZ2" s="236" t="s">
        <v>1040</v>
      </c>
      <c r="EA2" s="236" t="s">
        <v>1041</v>
      </c>
      <c r="EB2" s="236" t="s">
        <v>1042</v>
      </c>
      <c r="EC2" s="236" t="s">
        <v>1043</v>
      </c>
      <c r="ED2" s="236" t="s">
        <v>1044</v>
      </c>
      <c r="EE2" s="236" t="s">
        <v>1045</v>
      </c>
      <c r="EF2" s="236" t="s">
        <v>1046</v>
      </c>
      <c r="EG2" s="236" t="s">
        <v>1047</v>
      </c>
      <c r="EH2" s="236" t="s">
        <v>1048</v>
      </c>
      <c r="EI2" s="236" t="s">
        <v>1049</v>
      </c>
      <c r="EJ2" s="236" t="s">
        <v>1050</v>
      </c>
      <c r="EK2" s="236" t="s">
        <v>1051</v>
      </c>
      <c r="EL2" s="236" t="s">
        <v>1052</v>
      </c>
      <c r="EM2" s="236" t="s">
        <v>1053</v>
      </c>
      <c r="EN2" s="236" t="s">
        <v>1054</v>
      </c>
      <c r="EO2" s="236" t="s">
        <v>1055</v>
      </c>
      <c r="EP2" s="236" t="s">
        <v>1056</v>
      </c>
      <c r="EQ2" s="236" t="s">
        <v>1057</v>
      </c>
      <c r="ER2" s="236" t="s">
        <v>1058</v>
      </c>
      <c r="ES2" s="236" t="s">
        <v>1059</v>
      </c>
      <c r="ET2" s="236" t="s">
        <v>1060</v>
      </c>
      <c r="EU2" s="236" t="s">
        <v>1061</v>
      </c>
      <c r="EV2" s="236" t="s">
        <v>1062</v>
      </c>
      <c r="EW2" s="236" t="s">
        <v>1063</v>
      </c>
      <c r="EX2" s="236" t="s">
        <v>1064</v>
      </c>
      <c r="EY2" s="236" t="s">
        <v>1065</v>
      </c>
      <c r="EZ2" s="236" t="s">
        <v>1066</v>
      </c>
      <c r="FA2" s="236" t="s">
        <v>1067</v>
      </c>
      <c r="FB2" s="236" t="s">
        <v>1068</v>
      </c>
      <c r="FC2" s="236" t="s">
        <v>1069</v>
      </c>
      <c r="FD2" s="236" t="s">
        <v>1070</v>
      </c>
      <c r="FE2" s="236" t="s">
        <v>1071</v>
      </c>
      <c r="FF2" s="236" t="s">
        <v>1072</v>
      </c>
      <c r="FG2" s="236" t="s">
        <v>1073</v>
      </c>
      <c r="FH2" s="236" t="s">
        <v>1074</v>
      </c>
      <c r="FI2" s="236" t="s">
        <v>1075</v>
      </c>
      <c r="FJ2" s="236" t="s">
        <v>1076</v>
      </c>
      <c r="FK2" s="236" t="s">
        <v>1077</v>
      </c>
      <c r="FL2" s="236" t="s">
        <v>1078</v>
      </c>
      <c r="FM2" s="236" t="s">
        <v>1079</v>
      </c>
      <c r="FN2" s="236" t="s">
        <v>1080</v>
      </c>
      <c r="FO2" s="236" t="s">
        <v>1081</v>
      </c>
      <c r="FP2" s="236" t="s">
        <v>1082</v>
      </c>
      <c r="FQ2" s="236" t="s">
        <v>1083</v>
      </c>
      <c r="FR2" s="236" t="s">
        <v>1084</v>
      </c>
      <c r="FS2" s="236" t="s">
        <v>1085</v>
      </c>
      <c r="FT2" s="236" t="s">
        <v>1086</v>
      </c>
      <c r="FU2" s="236" t="s">
        <v>1087</v>
      </c>
      <c r="FV2" s="236" t="s">
        <v>1088</v>
      </c>
      <c r="FW2" s="236" t="s">
        <v>1089</v>
      </c>
      <c r="FX2" s="236" t="s">
        <v>1090</v>
      </c>
      <c r="FY2" s="236" t="s">
        <v>1091</v>
      </c>
      <c r="FZ2" s="236" t="s">
        <v>1092</v>
      </c>
      <c r="GA2" s="236" t="s">
        <v>1093</v>
      </c>
      <c r="GB2" s="236" t="s">
        <v>1094</v>
      </c>
      <c r="GC2" s="236" t="s">
        <v>1095</v>
      </c>
      <c r="GD2" s="236" t="s">
        <v>1096</v>
      </c>
      <c r="GE2" s="236" t="s">
        <v>1097</v>
      </c>
      <c r="GF2" s="236" t="s">
        <v>1098</v>
      </c>
      <c r="GG2" s="236" t="s">
        <v>1099</v>
      </c>
      <c r="GH2" s="236" t="s">
        <v>1100</v>
      </c>
      <c r="GI2" s="236" t="s">
        <v>1101</v>
      </c>
      <c r="GJ2" s="236" t="s">
        <v>1102</v>
      </c>
      <c r="GK2" s="236" t="s">
        <v>1102</v>
      </c>
      <c r="GL2" s="236" t="s">
        <v>1103</v>
      </c>
      <c r="GM2" s="236" t="s">
        <v>1104</v>
      </c>
      <c r="GN2" s="236" t="s">
        <v>1105</v>
      </c>
      <c r="GO2" s="236" t="s">
        <v>1106</v>
      </c>
      <c r="GP2" s="236" t="s">
        <v>1107</v>
      </c>
      <c r="GQ2" s="236" t="s">
        <v>1108</v>
      </c>
      <c r="GR2" s="236" t="s">
        <v>1109</v>
      </c>
      <c r="GS2" s="236" t="s">
        <v>1110</v>
      </c>
      <c r="GT2" s="236" t="s">
        <v>1111</v>
      </c>
      <c r="GU2" s="236" t="s">
        <v>1112</v>
      </c>
      <c r="GV2" s="236" t="s">
        <v>1113</v>
      </c>
      <c r="GW2" s="236" t="s">
        <v>1114</v>
      </c>
      <c r="GX2" s="236" t="s">
        <v>1115</v>
      </c>
      <c r="GY2" s="236" t="s">
        <v>1116</v>
      </c>
      <c r="GZ2" s="236" t="s">
        <v>1117</v>
      </c>
      <c r="HA2" s="236" t="s">
        <v>1118</v>
      </c>
      <c r="HB2" s="236" t="s">
        <v>1119</v>
      </c>
      <c r="HC2" s="236" t="s">
        <v>1120</v>
      </c>
      <c r="HD2" s="236" t="s">
        <v>1121</v>
      </c>
      <c r="HE2" s="236" t="s">
        <v>1122</v>
      </c>
      <c r="HF2" s="236" t="s">
        <v>1123</v>
      </c>
      <c r="HG2" s="236" t="s">
        <v>1124</v>
      </c>
      <c r="HH2" s="236" t="s">
        <v>1125</v>
      </c>
      <c r="HI2" s="236" t="s">
        <v>1126</v>
      </c>
      <c r="HJ2" s="236" t="s">
        <v>1127</v>
      </c>
      <c r="HK2" s="236" t="s">
        <v>1128</v>
      </c>
      <c r="HL2" s="236" t="s">
        <v>1129</v>
      </c>
      <c r="HM2" s="236" t="s">
        <v>1130</v>
      </c>
      <c r="HN2" s="236" t="s">
        <v>1131</v>
      </c>
      <c r="HO2" s="236" t="s">
        <v>1132</v>
      </c>
      <c r="HP2" s="236" t="s">
        <v>1133</v>
      </c>
      <c r="HQ2" s="236" t="s">
        <v>1134</v>
      </c>
      <c r="HR2" s="236" t="s">
        <v>1135</v>
      </c>
      <c r="HS2" s="236" t="s">
        <v>1136</v>
      </c>
      <c r="HT2" s="236" t="s">
        <v>1137</v>
      </c>
      <c r="HU2" s="236" t="s">
        <v>1138</v>
      </c>
      <c r="HV2" s="236" t="s">
        <v>1139</v>
      </c>
      <c r="HW2" s="236" t="s">
        <v>1140</v>
      </c>
      <c r="HX2" s="236" t="s">
        <v>1141</v>
      </c>
      <c r="HY2" s="236" t="s">
        <v>1142</v>
      </c>
      <c r="HZ2" s="236" t="s">
        <v>1143</v>
      </c>
      <c r="IA2" s="236" t="s">
        <v>1144</v>
      </c>
      <c r="IB2" s="236" t="s">
        <v>1145</v>
      </c>
      <c r="IC2" s="236" t="s">
        <v>1146</v>
      </c>
      <c r="ID2" s="236" t="s">
        <v>1147</v>
      </c>
      <c r="IE2" s="236" t="s">
        <v>1148</v>
      </c>
      <c r="IF2" s="236" t="s">
        <v>1149</v>
      </c>
      <c r="IG2" s="236" t="s">
        <v>1150</v>
      </c>
      <c r="IH2" s="236" t="s">
        <v>1151</v>
      </c>
      <c r="II2" s="236" t="s">
        <v>1152</v>
      </c>
      <c r="IJ2" s="236" t="s">
        <v>1153</v>
      </c>
      <c r="IK2" s="236" t="s">
        <v>1154</v>
      </c>
      <c r="IL2" s="236" t="s">
        <v>1155</v>
      </c>
      <c r="IM2" s="236" t="s">
        <v>1156</v>
      </c>
      <c r="IN2" s="236" t="s">
        <v>1157</v>
      </c>
      <c r="IO2" s="236" t="s">
        <v>1158</v>
      </c>
      <c r="IP2" s="236" t="s">
        <v>1159</v>
      </c>
      <c r="IQ2" s="236" t="s">
        <v>1160</v>
      </c>
      <c r="IR2" s="236" t="s">
        <v>1161</v>
      </c>
      <c r="IS2" s="236" t="s">
        <v>1162</v>
      </c>
      <c r="IT2" s="236" t="s">
        <v>1163</v>
      </c>
      <c r="IU2" s="236" t="s">
        <v>1164</v>
      </c>
      <c r="IV2" s="236" t="s">
        <v>1165</v>
      </c>
      <c r="IW2" s="236" t="s">
        <v>1166</v>
      </c>
      <c r="IX2" s="236" t="s">
        <v>1167</v>
      </c>
      <c r="IY2" s="236" t="s">
        <v>1168</v>
      </c>
      <c r="IZ2" s="236" t="s">
        <v>1169</v>
      </c>
      <c r="JA2" s="236" t="s">
        <v>1170</v>
      </c>
      <c r="JB2" s="236" t="s">
        <v>1171</v>
      </c>
      <c r="JC2" s="236" t="s">
        <v>1172</v>
      </c>
      <c r="JD2" s="236" t="s">
        <v>1173</v>
      </c>
      <c r="JE2" s="236" t="s">
        <v>1174</v>
      </c>
      <c r="JF2" s="236" t="s">
        <v>1175</v>
      </c>
      <c r="JG2" s="236" t="s">
        <v>1176</v>
      </c>
      <c r="JH2" s="236" t="s">
        <v>1177</v>
      </c>
      <c r="JI2" s="236" t="s">
        <v>1178</v>
      </c>
      <c r="JJ2" s="236" t="s">
        <v>1179</v>
      </c>
      <c r="JK2" s="236" t="s">
        <v>1180</v>
      </c>
      <c r="JL2" s="236" t="s">
        <v>1181</v>
      </c>
      <c r="JM2" s="236" t="s">
        <v>1182</v>
      </c>
      <c r="JN2" s="236" t="s">
        <v>1183</v>
      </c>
      <c r="JO2" s="236" t="s">
        <v>1184</v>
      </c>
      <c r="JP2" s="236" t="s">
        <v>1185</v>
      </c>
      <c r="JQ2" s="236" t="s">
        <v>1186</v>
      </c>
      <c r="JR2" s="236" t="s">
        <v>1187</v>
      </c>
      <c r="JS2" s="236" t="s">
        <v>1188</v>
      </c>
      <c r="JT2" s="236" t="s">
        <v>1189</v>
      </c>
      <c r="JU2" s="236" t="s">
        <v>1190</v>
      </c>
      <c r="JV2" s="236" t="s">
        <v>1191</v>
      </c>
      <c r="JW2" s="236" t="s">
        <v>1192</v>
      </c>
      <c r="JX2" s="236" t="s">
        <v>1193</v>
      </c>
      <c r="JY2" s="236" t="s">
        <v>1194</v>
      </c>
      <c r="JZ2" s="236" t="s">
        <v>1195</v>
      </c>
      <c r="KA2" s="236" t="s">
        <v>1196</v>
      </c>
      <c r="KB2" s="236" t="s">
        <v>1197</v>
      </c>
      <c r="KC2" s="236" t="s">
        <v>1198</v>
      </c>
      <c r="KD2" s="236" t="s">
        <v>1199</v>
      </c>
      <c r="KE2" s="236" t="s">
        <v>1200</v>
      </c>
      <c r="KF2" s="236" t="s">
        <v>1201</v>
      </c>
      <c r="KG2" s="236" t="s">
        <v>1202</v>
      </c>
      <c r="KH2" s="236" t="s">
        <v>1203</v>
      </c>
      <c r="KI2" s="236" t="s">
        <v>1204</v>
      </c>
      <c r="KJ2" s="236" t="s">
        <v>1205</v>
      </c>
      <c r="KK2" s="236" t="s">
        <v>1206</v>
      </c>
      <c r="KL2" s="236" t="s">
        <v>1207</v>
      </c>
      <c r="KM2" s="236" t="s">
        <v>1208</v>
      </c>
      <c r="KN2" s="236" t="s">
        <v>1209</v>
      </c>
      <c r="KO2" s="236" t="s">
        <v>1210</v>
      </c>
      <c r="KP2" s="236" t="s">
        <v>1211</v>
      </c>
      <c r="KQ2" s="236" t="s">
        <v>1212</v>
      </c>
      <c r="KR2" s="236" t="s">
        <v>1213</v>
      </c>
      <c r="KS2" s="236" t="s">
        <v>1214</v>
      </c>
      <c r="KT2" s="236" t="s">
        <v>1215</v>
      </c>
      <c r="KU2" s="236" t="s">
        <v>1216</v>
      </c>
      <c r="KV2" s="236" t="s">
        <v>1217</v>
      </c>
      <c r="KW2" s="236" t="s">
        <v>1218</v>
      </c>
      <c r="KX2" s="236" t="s">
        <v>1219</v>
      </c>
      <c r="KY2" s="236" t="s">
        <v>1220</v>
      </c>
      <c r="KZ2" s="236" t="s">
        <v>1221</v>
      </c>
      <c r="LA2" s="236" t="s">
        <v>1222</v>
      </c>
      <c r="LB2" s="236" t="s">
        <v>1223</v>
      </c>
      <c r="LC2" s="236" t="s">
        <v>1224</v>
      </c>
      <c r="LD2" s="236" t="s">
        <v>1225</v>
      </c>
      <c r="LE2" s="236" t="s">
        <v>1226</v>
      </c>
      <c r="LF2" s="236" t="s">
        <v>1227</v>
      </c>
      <c r="LG2" s="236" t="s">
        <v>1228</v>
      </c>
      <c r="LH2" s="236" t="s">
        <v>1229</v>
      </c>
      <c r="LI2" s="236" t="s">
        <v>1230</v>
      </c>
      <c r="LJ2" s="236" t="s">
        <v>1231</v>
      </c>
      <c r="LK2" s="236" t="s">
        <v>1232</v>
      </c>
      <c r="LL2" s="236" t="s">
        <v>1233</v>
      </c>
      <c r="LM2" s="236" t="s">
        <v>1234</v>
      </c>
      <c r="LN2" s="236" t="s">
        <v>1235</v>
      </c>
      <c r="LO2" s="236" t="s">
        <v>1236</v>
      </c>
      <c r="LP2" s="236" t="s">
        <v>1237</v>
      </c>
      <c r="LQ2" s="236" t="s">
        <v>1238</v>
      </c>
      <c r="LR2" s="236" t="s">
        <v>1239</v>
      </c>
      <c r="LS2" s="236" t="s">
        <v>1240</v>
      </c>
      <c r="LT2" s="236" t="s">
        <v>1241</v>
      </c>
      <c r="LU2" s="236" t="s">
        <v>1242</v>
      </c>
      <c r="LV2" s="236" t="s">
        <v>1243</v>
      </c>
      <c r="LW2" s="236" t="s">
        <v>1244</v>
      </c>
      <c r="LX2" s="236" t="s">
        <v>1245</v>
      </c>
      <c r="LY2" s="236" t="s">
        <v>1246</v>
      </c>
      <c r="LZ2" s="237" t="s">
        <v>1247</v>
      </c>
      <c r="MA2" s="237" t="s">
        <v>1248</v>
      </c>
      <c r="MB2" s="237" t="s">
        <v>1249</v>
      </c>
      <c r="MC2" s="237" t="s">
        <v>1250</v>
      </c>
      <c r="MD2" s="237" t="s">
        <v>1251</v>
      </c>
      <c r="ME2" s="237" t="s">
        <v>1252</v>
      </c>
      <c r="MF2" s="237" t="s">
        <v>1253</v>
      </c>
      <c r="MG2" s="237" t="s">
        <v>1254</v>
      </c>
      <c r="MH2" s="237" t="s">
        <v>1255</v>
      </c>
      <c r="MI2" s="237" t="s">
        <v>1256</v>
      </c>
      <c r="MJ2" s="237" t="s">
        <v>1257</v>
      </c>
      <c r="MK2" s="237" t="s">
        <v>1258</v>
      </c>
      <c r="ML2" s="237" t="s">
        <v>1259</v>
      </c>
      <c r="MM2" s="237" t="s">
        <v>1260</v>
      </c>
      <c r="MN2" s="237" t="s">
        <v>1261</v>
      </c>
      <c r="MO2" s="237" t="s">
        <v>1262</v>
      </c>
      <c r="MP2" s="237" t="s">
        <v>1263</v>
      </c>
      <c r="MQ2" s="237" t="s">
        <v>1264</v>
      </c>
      <c r="MR2" s="237" t="s">
        <v>1265</v>
      </c>
      <c r="MS2" s="237" t="s">
        <v>1266</v>
      </c>
      <c r="MT2" s="237" t="s">
        <v>1267</v>
      </c>
      <c r="MU2" s="237" t="s">
        <v>1268</v>
      </c>
      <c r="MV2" s="237" t="s">
        <v>1269</v>
      </c>
      <c r="MW2" s="237" t="s">
        <v>1270</v>
      </c>
      <c r="MX2" s="237" t="s">
        <v>1271</v>
      </c>
      <c r="MY2" s="237" t="s">
        <v>1272</v>
      </c>
      <c r="MZ2" s="237" t="s">
        <v>1273</v>
      </c>
      <c r="NA2" s="237" t="s">
        <v>1274</v>
      </c>
      <c r="NB2" s="237" t="s">
        <v>1275</v>
      </c>
      <c r="NC2" s="237" t="s">
        <v>1276</v>
      </c>
      <c r="ND2" s="237" t="s">
        <v>1277</v>
      </c>
      <c r="NE2" s="237" t="s">
        <v>1278</v>
      </c>
      <c r="NF2" s="237" t="s">
        <v>1279</v>
      </c>
      <c r="NG2" s="237" t="s">
        <v>1280</v>
      </c>
      <c r="NH2" s="237" t="s">
        <v>1281</v>
      </c>
      <c r="NI2" s="237" t="s">
        <v>1282</v>
      </c>
      <c r="NJ2" s="237" t="s">
        <v>1283</v>
      </c>
      <c r="NK2" s="237" t="s">
        <v>1284</v>
      </c>
      <c r="NL2" s="237" t="s">
        <v>1285</v>
      </c>
      <c r="NM2" s="237" t="s">
        <v>1286</v>
      </c>
      <c r="NN2" s="237" t="s">
        <v>1287</v>
      </c>
      <c r="NO2" s="237" t="s">
        <v>1288</v>
      </c>
      <c r="NP2" s="237" t="s">
        <v>1289</v>
      </c>
      <c r="NQ2" s="237" t="s">
        <v>1290</v>
      </c>
      <c r="NR2" s="237" t="s">
        <v>1291</v>
      </c>
      <c r="NS2" s="237" t="s">
        <v>1292</v>
      </c>
      <c r="NT2" s="237" t="s">
        <v>1293</v>
      </c>
      <c r="NU2" s="237" t="s">
        <v>1294</v>
      </c>
      <c r="NV2" s="237" t="s">
        <v>1295</v>
      </c>
      <c r="NW2" s="237" t="s">
        <v>1296</v>
      </c>
      <c r="NX2" s="237" t="s">
        <v>1297</v>
      </c>
      <c r="NY2" s="237" t="s">
        <v>1298</v>
      </c>
      <c r="NZ2" s="237" t="s">
        <v>1299</v>
      </c>
      <c r="OA2" s="237" t="s">
        <v>1300</v>
      </c>
      <c r="OB2" s="237" t="s">
        <v>1301</v>
      </c>
      <c r="OC2" s="237" t="s">
        <v>1302</v>
      </c>
      <c r="OD2" s="237" t="s">
        <v>1303</v>
      </c>
      <c r="OE2" s="237" t="s">
        <v>1304</v>
      </c>
      <c r="OF2" s="237" t="s">
        <v>1305</v>
      </c>
      <c r="OG2" s="237" t="s">
        <v>1306</v>
      </c>
      <c r="OH2" s="237" t="s">
        <v>1307</v>
      </c>
      <c r="OI2" s="237" t="s">
        <v>1308</v>
      </c>
      <c r="OJ2" s="237" t="s">
        <v>1309</v>
      </c>
      <c r="OK2" s="237" t="s">
        <v>1310</v>
      </c>
      <c r="OL2" s="237" t="s">
        <v>1311</v>
      </c>
      <c r="OM2" s="237" t="s">
        <v>1312</v>
      </c>
      <c r="ON2" s="237" t="s">
        <v>1313</v>
      </c>
      <c r="OO2" s="237" t="s">
        <v>1314</v>
      </c>
      <c r="OP2" s="237" t="s">
        <v>1315</v>
      </c>
      <c r="OQ2" s="237" t="s">
        <v>1316</v>
      </c>
      <c r="OR2" s="237" t="s">
        <v>1317</v>
      </c>
      <c r="OS2" s="237" t="s">
        <v>1318</v>
      </c>
      <c r="OT2" s="237" t="s">
        <v>1319</v>
      </c>
      <c r="OU2" s="237" t="s">
        <v>1320</v>
      </c>
      <c r="OV2" s="237" t="s">
        <v>1321</v>
      </c>
      <c r="OW2" s="237" t="s">
        <v>1322</v>
      </c>
      <c r="OX2" s="237" t="s">
        <v>1323</v>
      </c>
      <c r="OY2" s="237" t="s">
        <v>1324</v>
      </c>
      <c r="OZ2" s="237" t="s">
        <v>1325</v>
      </c>
      <c r="PA2" s="237" t="s">
        <v>1326</v>
      </c>
      <c r="PB2" s="237" t="s">
        <v>1327</v>
      </c>
      <c r="PC2" s="237" t="s">
        <v>1328</v>
      </c>
      <c r="PD2" s="237" t="s">
        <v>1329</v>
      </c>
      <c r="PE2" s="237" t="s">
        <v>1330</v>
      </c>
      <c r="PF2" s="237" t="s">
        <v>1331</v>
      </c>
      <c r="PG2" s="237" t="s">
        <v>1332</v>
      </c>
      <c r="PH2" s="237" t="s">
        <v>1333</v>
      </c>
      <c r="PI2" s="237" t="s">
        <v>1334</v>
      </c>
      <c r="PJ2" s="237" t="s">
        <v>1335</v>
      </c>
      <c r="PK2" s="237" t="s">
        <v>1336</v>
      </c>
      <c r="PL2" s="237" t="s">
        <v>1337</v>
      </c>
      <c r="PM2" s="237" t="s">
        <v>1338</v>
      </c>
      <c r="PN2" s="237" t="s">
        <v>1339</v>
      </c>
      <c r="PO2" s="237" t="s">
        <v>1340</v>
      </c>
      <c r="PP2" s="237" t="s">
        <v>1341</v>
      </c>
      <c r="PQ2" s="237" t="s">
        <v>1342</v>
      </c>
      <c r="PR2" s="237" t="s">
        <v>1343</v>
      </c>
      <c r="PS2" s="237" t="s">
        <v>1344</v>
      </c>
      <c r="PT2" s="237" t="s">
        <v>1345</v>
      </c>
      <c r="PU2" s="237" t="s">
        <v>1346</v>
      </c>
      <c r="PV2" s="237" t="s">
        <v>1347</v>
      </c>
      <c r="PW2" s="237" t="s">
        <v>1348</v>
      </c>
      <c r="PX2" s="237" t="s">
        <v>1349</v>
      </c>
      <c r="PY2" s="237" t="s">
        <v>1350</v>
      </c>
      <c r="PZ2" s="237" t="s">
        <v>1351</v>
      </c>
      <c r="QA2" s="237" t="s">
        <v>1352</v>
      </c>
      <c r="QB2" s="237" t="s">
        <v>1353</v>
      </c>
      <c r="QC2" s="237" t="s">
        <v>1354</v>
      </c>
      <c r="QD2" s="237" t="s">
        <v>1355</v>
      </c>
      <c r="QE2" s="237" t="s">
        <v>1356</v>
      </c>
      <c r="QF2" s="237" t="s">
        <v>1357</v>
      </c>
      <c r="QG2" s="237" t="s">
        <v>1358</v>
      </c>
      <c r="QH2" s="237" t="s">
        <v>1359</v>
      </c>
      <c r="QI2" s="237" t="s">
        <v>1360</v>
      </c>
      <c r="QJ2" s="237" t="s">
        <v>1361</v>
      </c>
      <c r="QK2" s="237" t="s">
        <v>1362</v>
      </c>
      <c r="QL2" s="237" t="s">
        <v>1363</v>
      </c>
      <c r="QM2" s="237" t="s">
        <v>1364</v>
      </c>
      <c r="QN2" s="237" t="s">
        <v>1365</v>
      </c>
      <c r="QO2" s="237" t="s">
        <v>1366</v>
      </c>
      <c r="QP2" s="237" t="s">
        <v>1367</v>
      </c>
      <c r="QQ2" s="237" t="s">
        <v>1368</v>
      </c>
      <c r="QR2" s="237" t="s">
        <v>1369</v>
      </c>
      <c r="QS2" s="237" t="s">
        <v>1370</v>
      </c>
      <c r="QT2" s="237" t="s">
        <v>1371</v>
      </c>
      <c r="QU2" s="237" t="s">
        <v>1372</v>
      </c>
      <c r="QV2" s="237" t="s">
        <v>1373</v>
      </c>
      <c r="QW2" s="237" t="s">
        <v>1374</v>
      </c>
      <c r="QX2" s="237" t="s">
        <v>1375</v>
      </c>
      <c r="QY2" s="237" t="s">
        <v>1376</v>
      </c>
      <c r="QZ2" s="237" t="s">
        <v>1377</v>
      </c>
      <c r="RA2" s="238" t="s">
        <v>1378</v>
      </c>
      <c r="RB2" s="238" t="s">
        <v>1379</v>
      </c>
      <c r="RC2" s="238" t="s">
        <v>1380</v>
      </c>
      <c r="RD2" s="238" t="s">
        <v>1381</v>
      </c>
      <c r="RE2" s="238" t="s">
        <v>1382</v>
      </c>
      <c r="RF2" s="238" t="s">
        <v>1383</v>
      </c>
      <c r="RG2" s="238" t="s">
        <v>1384</v>
      </c>
      <c r="RH2" s="238" t="s">
        <v>1385</v>
      </c>
      <c r="RI2" s="238" t="s">
        <v>1386</v>
      </c>
      <c r="RJ2" s="238" t="s">
        <v>1387</v>
      </c>
      <c r="RK2" s="238" t="s">
        <v>1388</v>
      </c>
      <c r="RL2" s="238" t="s">
        <v>1389</v>
      </c>
      <c r="RM2" s="238" t="s">
        <v>1390</v>
      </c>
      <c r="RN2" s="238" t="s">
        <v>1391</v>
      </c>
      <c r="RO2" s="238" t="s">
        <v>1392</v>
      </c>
      <c r="RP2" s="238" t="s">
        <v>1393</v>
      </c>
      <c r="RQ2" s="238" t="s">
        <v>1394</v>
      </c>
      <c r="RR2" s="238" t="s">
        <v>1395</v>
      </c>
      <c r="RS2" s="238" t="s">
        <v>1396</v>
      </c>
      <c r="RT2" s="238" t="s">
        <v>1397</v>
      </c>
      <c r="RU2" s="238" t="s">
        <v>1398</v>
      </c>
      <c r="RV2" s="238" t="s">
        <v>1399</v>
      </c>
      <c r="RW2" s="238" t="s">
        <v>1400</v>
      </c>
      <c r="RX2" s="238" t="s">
        <v>1401</v>
      </c>
      <c r="RY2" s="238" t="s">
        <v>1402</v>
      </c>
      <c r="RZ2" s="238" t="s">
        <v>1403</v>
      </c>
      <c r="SA2" s="238" t="s">
        <v>1404</v>
      </c>
      <c r="SB2" s="238" t="s">
        <v>1405</v>
      </c>
      <c r="SC2" s="238" t="s">
        <v>1406</v>
      </c>
      <c r="SD2" s="238" t="s">
        <v>1407</v>
      </c>
      <c r="SE2" s="238" t="s">
        <v>1408</v>
      </c>
      <c r="SF2" s="238" t="s">
        <v>1409</v>
      </c>
      <c r="SG2" s="238" t="s">
        <v>1410</v>
      </c>
      <c r="SH2" s="238" t="s">
        <v>1411</v>
      </c>
      <c r="SI2" s="238" t="s">
        <v>1412</v>
      </c>
      <c r="SJ2" s="238" t="s">
        <v>1413</v>
      </c>
      <c r="SK2" s="238" t="s">
        <v>1414</v>
      </c>
      <c r="SL2" s="238" t="s">
        <v>1415</v>
      </c>
      <c r="SM2" s="238" t="s">
        <v>1416</v>
      </c>
      <c r="SN2" s="238" t="s">
        <v>1417</v>
      </c>
      <c r="SO2" s="238" t="s">
        <v>1418</v>
      </c>
      <c r="SP2" s="238" t="s">
        <v>1419</v>
      </c>
      <c r="SQ2" s="238" t="s">
        <v>1420</v>
      </c>
      <c r="SR2" s="238" t="s">
        <v>1421</v>
      </c>
      <c r="SS2" s="238" t="s">
        <v>1422</v>
      </c>
      <c r="ST2" s="238" t="s">
        <v>1423</v>
      </c>
      <c r="SU2" s="238" t="s">
        <v>1424</v>
      </c>
      <c r="SV2" s="238" t="s">
        <v>1425</v>
      </c>
      <c r="SW2" s="238" t="s">
        <v>1426</v>
      </c>
      <c r="SX2" s="238" t="s">
        <v>1427</v>
      </c>
      <c r="SY2" s="238" t="s">
        <v>1428</v>
      </c>
      <c r="SZ2" s="238" t="s">
        <v>1429</v>
      </c>
      <c r="TA2" s="238" t="s">
        <v>1430</v>
      </c>
      <c r="TB2" s="238" t="s">
        <v>1431</v>
      </c>
      <c r="TC2" s="238" t="s">
        <v>1432</v>
      </c>
      <c r="TD2" s="238" t="s">
        <v>1433</v>
      </c>
      <c r="TE2" s="238" t="s">
        <v>1434</v>
      </c>
      <c r="TF2" s="238" t="s">
        <v>1435</v>
      </c>
      <c r="TG2" s="238" t="s">
        <v>1436</v>
      </c>
      <c r="TH2" s="238" t="s">
        <v>1437</v>
      </c>
      <c r="TI2" s="238" t="s">
        <v>1438</v>
      </c>
      <c r="TJ2" s="238" t="s">
        <v>1439</v>
      </c>
      <c r="TK2" s="238" t="s">
        <v>1440</v>
      </c>
      <c r="TL2" s="238" t="s">
        <v>1441</v>
      </c>
      <c r="TM2" s="238" t="s">
        <v>1442</v>
      </c>
      <c r="TN2" s="238" t="s">
        <v>1443</v>
      </c>
      <c r="TO2" s="238" t="s">
        <v>1444</v>
      </c>
      <c r="TP2" s="238" t="s">
        <v>1445</v>
      </c>
      <c r="TQ2" s="238" t="s">
        <v>1446</v>
      </c>
      <c r="TR2" s="238" t="s">
        <v>1447</v>
      </c>
      <c r="TS2" s="238" t="s">
        <v>1448</v>
      </c>
      <c r="TT2" s="238" t="s">
        <v>1449</v>
      </c>
      <c r="TU2" s="238" t="s">
        <v>1450</v>
      </c>
      <c r="TV2" s="238" t="s">
        <v>1451</v>
      </c>
      <c r="TW2" s="238" t="s">
        <v>1452</v>
      </c>
      <c r="TX2" s="238" t="s">
        <v>1453</v>
      </c>
      <c r="TY2" s="238" t="s">
        <v>1454</v>
      </c>
      <c r="TZ2" s="238" t="s">
        <v>1455</v>
      </c>
      <c r="UA2" s="238" t="s">
        <v>1456</v>
      </c>
      <c r="UB2" s="238" t="s">
        <v>1457</v>
      </c>
      <c r="UC2" s="238" t="s">
        <v>1458</v>
      </c>
      <c r="UD2" s="238" t="s">
        <v>1459</v>
      </c>
      <c r="UE2" s="238" t="s">
        <v>1460</v>
      </c>
      <c r="UF2" s="238" t="s">
        <v>1461</v>
      </c>
      <c r="UG2" s="238" t="s">
        <v>1462</v>
      </c>
      <c r="UH2" s="238" t="s">
        <v>1463</v>
      </c>
      <c r="UI2" s="238" t="s">
        <v>1464</v>
      </c>
      <c r="UJ2" s="238" t="s">
        <v>1465</v>
      </c>
      <c r="UK2" s="238" t="s">
        <v>1466</v>
      </c>
      <c r="UL2" s="238" t="s">
        <v>1467</v>
      </c>
      <c r="UM2" s="238" t="s">
        <v>1468</v>
      </c>
      <c r="UN2" s="238" t="s">
        <v>1469</v>
      </c>
      <c r="UO2" s="238" t="s">
        <v>1470</v>
      </c>
      <c r="UP2" s="238" t="s">
        <v>1471</v>
      </c>
      <c r="UQ2" s="238" t="s">
        <v>1472</v>
      </c>
      <c r="UR2" s="238" t="s">
        <v>1473</v>
      </c>
      <c r="US2" s="238" t="s">
        <v>1474</v>
      </c>
      <c r="UT2" s="238" t="s">
        <v>1475</v>
      </c>
      <c r="UU2" s="238" t="s">
        <v>1476</v>
      </c>
      <c r="UV2" s="238" t="s">
        <v>1477</v>
      </c>
      <c r="UW2" s="238" t="s">
        <v>1478</v>
      </c>
      <c r="UX2" s="238" t="s">
        <v>1479</v>
      </c>
      <c r="UY2" s="238" t="s">
        <v>1480</v>
      </c>
      <c r="UZ2" s="238" t="s">
        <v>1481</v>
      </c>
      <c r="VA2" s="238" t="s">
        <v>1482</v>
      </c>
      <c r="VB2" s="238" t="s">
        <v>1483</v>
      </c>
      <c r="VC2" s="238" t="s">
        <v>1484</v>
      </c>
      <c r="VD2" s="238" t="s">
        <v>1485</v>
      </c>
      <c r="VE2" s="238" t="s">
        <v>1486</v>
      </c>
      <c r="VF2" s="238" t="s">
        <v>1487</v>
      </c>
      <c r="VG2" s="238" t="s">
        <v>1488</v>
      </c>
      <c r="VH2" s="238" t="s">
        <v>1489</v>
      </c>
      <c r="VI2" s="238" t="s">
        <v>1490</v>
      </c>
      <c r="VJ2" s="238" t="s">
        <v>1491</v>
      </c>
      <c r="VK2" s="238" t="s">
        <v>1492</v>
      </c>
      <c r="VL2" s="238" t="s">
        <v>1469</v>
      </c>
      <c r="VM2" s="238" t="s">
        <v>1470</v>
      </c>
      <c r="VN2" s="238" t="s">
        <v>1471</v>
      </c>
      <c r="VO2" s="238" t="s">
        <v>1472</v>
      </c>
      <c r="VP2" s="238" t="s">
        <v>1473</v>
      </c>
      <c r="VQ2" s="238" t="s">
        <v>1474</v>
      </c>
      <c r="VR2" s="238" t="s">
        <v>1475</v>
      </c>
      <c r="VS2" s="238" t="s">
        <v>1476</v>
      </c>
      <c r="VT2" s="238" t="s">
        <v>1493</v>
      </c>
      <c r="VU2" s="238" t="s">
        <v>1494</v>
      </c>
      <c r="VV2" s="238" t="s">
        <v>1495</v>
      </c>
      <c r="VW2" s="238" t="s">
        <v>1496</v>
      </c>
      <c r="VX2" s="238" t="s">
        <v>1497</v>
      </c>
      <c r="VY2" s="238" t="s">
        <v>1498</v>
      </c>
      <c r="VZ2" s="238" t="s">
        <v>1499</v>
      </c>
      <c r="WA2" s="238" t="s">
        <v>1500</v>
      </c>
      <c r="WB2" s="238" t="s">
        <v>1501</v>
      </c>
      <c r="WC2" s="238" t="s">
        <v>1502</v>
      </c>
      <c r="WD2" s="238" t="s">
        <v>1503</v>
      </c>
      <c r="WE2" s="238" t="s">
        <v>1504</v>
      </c>
      <c r="WF2" s="238" t="s">
        <v>1505</v>
      </c>
      <c r="WG2" s="238" t="s">
        <v>1506</v>
      </c>
      <c r="WH2" s="238" t="s">
        <v>1507</v>
      </c>
      <c r="WI2" s="238" t="s">
        <v>1508</v>
      </c>
      <c r="WJ2" s="238" t="s">
        <v>1509</v>
      </c>
      <c r="WK2" s="239" t="s">
        <v>1510</v>
      </c>
      <c r="WL2" s="239" t="s">
        <v>2860</v>
      </c>
      <c r="WM2" s="239" t="s">
        <v>2861</v>
      </c>
      <c r="WN2" s="239" t="s">
        <v>2862</v>
      </c>
      <c r="WO2" s="239" t="s">
        <v>2863</v>
      </c>
      <c r="WP2" s="239" t="s">
        <v>1511</v>
      </c>
      <c r="WQ2" s="239" t="s">
        <v>1512</v>
      </c>
      <c r="WR2" s="239" t="s">
        <v>1513</v>
      </c>
      <c r="WS2" s="239" t="s">
        <v>1514</v>
      </c>
      <c r="WT2" s="239" t="s">
        <v>1515</v>
      </c>
      <c r="WU2" s="239" t="s">
        <v>2866</v>
      </c>
      <c r="WV2" s="239" t="s">
        <v>2867</v>
      </c>
      <c r="WW2" s="239" t="s">
        <v>2868</v>
      </c>
      <c r="WX2" s="239" t="s">
        <v>2869</v>
      </c>
      <c r="WY2" s="239" t="s">
        <v>1516</v>
      </c>
      <c r="WZ2" s="239" t="s">
        <v>1517</v>
      </c>
      <c r="XA2" s="239" t="s">
        <v>1518</v>
      </c>
      <c r="XB2" s="239" t="s">
        <v>1519</v>
      </c>
      <c r="XC2" s="239" t="s">
        <v>1520</v>
      </c>
      <c r="XD2" s="239" t="s">
        <v>2958</v>
      </c>
      <c r="XE2" s="239" t="s">
        <v>2959</v>
      </c>
      <c r="XF2" s="239" t="s">
        <v>2960</v>
      </c>
      <c r="XG2" s="239" t="s">
        <v>2961</v>
      </c>
      <c r="XH2" s="239" t="s">
        <v>1521</v>
      </c>
      <c r="XI2" s="239" t="s">
        <v>1522</v>
      </c>
      <c r="XJ2" s="239" t="s">
        <v>1523</v>
      </c>
      <c r="XK2" s="239" t="s">
        <v>1524</v>
      </c>
      <c r="XL2" s="239" t="s">
        <v>1525</v>
      </c>
      <c r="XM2" s="239" t="s">
        <v>2886</v>
      </c>
      <c r="XN2" s="239" t="s">
        <v>2887</v>
      </c>
      <c r="XO2" s="239" t="s">
        <v>2888</v>
      </c>
      <c r="XP2" s="239" t="s">
        <v>2889</v>
      </c>
      <c r="XQ2" s="239" t="s">
        <v>1526</v>
      </c>
      <c r="XR2" s="239" t="s">
        <v>1527</v>
      </c>
      <c r="XS2" s="239" t="s">
        <v>1528</v>
      </c>
      <c r="XT2" s="239" t="s">
        <v>1529</v>
      </c>
      <c r="XU2" s="239" t="s">
        <v>1530</v>
      </c>
      <c r="XV2" s="239" t="s">
        <v>2890</v>
      </c>
      <c r="XW2" s="239" t="s">
        <v>2891</v>
      </c>
      <c r="XX2" s="239" t="s">
        <v>2892</v>
      </c>
      <c r="XY2" s="239" t="s">
        <v>2893</v>
      </c>
      <c r="XZ2" s="239" t="s">
        <v>1531</v>
      </c>
      <c r="YA2" s="239" t="s">
        <v>1532</v>
      </c>
      <c r="YB2" s="239" t="s">
        <v>1533</v>
      </c>
      <c r="YC2" s="239" t="s">
        <v>1534</v>
      </c>
      <c r="YD2" s="239" t="s">
        <v>1535</v>
      </c>
      <c r="YE2" s="239" t="s">
        <v>2894</v>
      </c>
      <c r="YF2" s="239" t="s">
        <v>2895</v>
      </c>
      <c r="YG2" s="239" t="s">
        <v>2962</v>
      </c>
      <c r="YH2" s="239" t="s">
        <v>2963</v>
      </c>
      <c r="YI2" s="239" t="s">
        <v>1536</v>
      </c>
      <c r="YJ2" s="239" t="s">
        <v>1537</v>
      </c>
      <c r="YK2" s="239" t="s">
        <v>1538</v>
      </c>
      <c r="YL2" s="239" t="s">
        <v>1539</v>
      </c>
      <c r="YM2" s="239" t="s">
        <v>1540</v>
      </c>
      <c r="YN2" s="239" t="s">
        <v>2896</v>
      </c>
      <c r="YO2" s="239" t="s">
        <v>2897</v>
      </c>
      <c r="YP2" s="239" t="s">
        <v>2898</v>
      </c>
      <c r="YQ2" s="239" t="s">
        <v>2899</v>
      </c>
      <c r="YR2" s="239" t="s">
        <v>1541</v>
      </c>
      <c r="YS2" s="239" t="s">
        <v>1542</v>
      </c>
      <c r="YT2" s="239" t="s">
        <v>1543</v>
      </c>
      <c r="YU2" s="239" t="s">
        <v>1544</v>
      </c>
      <c r="YV2" s="239" t="s">
        <v>1545</v>
      </c>
      <c r="YW2" s="239" t="s">
        <v>2900</v>
      </c>
      <c r="YX2" s="239" t="s">
        <v>2901</v>
      </c>
      <c r="YY2" s="239" t="s">
        <v>2902</v>
      </c>
      <c r="YZ2" s="239" t="s">
        <v>2903</v>
      </c>
      <c r="ZA2" s="239" t="s">
        <v>1546</v>
      </c>
      <c r="ZB2" s="239" t="s">
        <v>1547</v>
      </c>
      <c r="ZC2" s="239" t="s">
        <v>1548</v>
      </c>
      <c r="ZD2" s="239" t="s">
        <v>1549</v>
      </c>
      <c r="ZE2" s="239" t="s">
        <v>1550</v>
      </c>
      <c r="ZF2" s="239" t="s">
        <v>2904</v>
      </c>
      <c r="ZG2" s="239" t="s">
        <v>2905</v>
      </c>
      <c r="ZH2" s="239" t="s">
        <v>2906</v>
      </c>
      <c r="ZI2" s="239" t="s">
        <v>2907</v>
      </c>
      <c r="ZJ2" s="239" t="s">
        <v>1551</v>
      </c>
      <c r="ZK2" s="239" t="s">
        <v>1552</v>
      </c>
      <c r="ZL2" s="239" t="s">
        <v>1553</v>
      </c>
      <c r="ZM2" s="239" t="s">
        <v>1554</v>
      </c>
      <c r="ZN2" s="239" t="s">
        <v>1555</v>
      </c>
      <c r="ZO2" s="239" t="s">
        <v>2908</v>
      </c>
      <c r="ZP2" s="239" t="s">
        <v>2909</v>
      </c>
      <c r="ZQ2" s="239" t="s">
        <v>2910</v>
      </c>
      <c r="ZR2" s="239" t="s">
        <v>2911</v>
      </c>
      <c r="ZS2" s="239" t="s">
        <v>1556</v>
      </c>
      <c r="ZT2" s="239" t="s">
        <v>1557</v>
      </c>
      <c r="ZU2" s="239" t="s">
        <v>1558</v>
      </c>
      <c r="ZV2" s="239" t="s">
        <v>1559</v>
      </c>
      <c r="ZW2" s="239" t="s">
        <v>1560</v>
      </c>
      <c r="ZX2" s="239" t="s">
        <v>2912</v>
      </c>
      <c r="ZY2" s="239" t="s">
        <v>2913</v>
      </c>
      <c r="ZZ2" s="239" t="s">
        <v>2914</v>
      </c>
      <c r="AAA2" s="239" t="s">
        <v>2915</v>
      </c>
      <c r="AAB2" s="239" t="s">
        <v>1561</v>
      </c>
      <c r="AAC2" s="239" t="s">
        <v>1562</v>
      </c>
      <c r="AAD2" s="239" t="s">
        <v>1563</v>
      </c>
      <c r="AAE2" s="239" t="s">
        <v>1564</v>
      </c>
      <c r="AAF2" s="239" t="s">
        <v>1565</v>
      </c>
      <c r="AAG2" s="239" t="s">
        <v>2916</v>
      </c>
      <c r="AAH2" s="239" t="s">
        <v>2917</v>
      </c>
      <c r="AAI2" s="239" t="s">
        <v>2918</v>
      </c>
      <c r="AAJ2" s="239" t="s">
        <v>2919</v>
      </c>
      <c r="AAK2" s="239" t="s">
        <v>1566</v>
      </c>
      <c r="AAL2" s="239" t="s">
        <v>1567</v>
      </c>
      <c r="AAM2" s="239" t="s">
        <v>1568</v>
      </c>
      <c r="AAN2" s="239" t="s">
        <v>1569</v>
      </c>
      <c r="AAO2" s="239" t="s">
        <v>1570</v>
      </c>
      <c r="AAP2" s="239" t="s">
        <v>2920</v>
      </c>
      <c r="AAQ2" s="239" t="s">
        <v>2921</v>
      </c>
      <c r="AAR2" s="239" t="s">
        <v>2922</v>
      </c>
      <c r="AAS2" s="239" t="s">
        <v>2923</v>
      </c>
      <c r="AAT2" s="239" t="s">
        <v>1571</v>
      </c>
      <c r="AAU2" s="239" t="s">
        <v>1572</v>
      </c>
      <c r="AAV2" s="239" t="s">
        <v>1573</v>
      </c>
      <c r="AAW2" s="239" t="s">
        <v>1574</v>
      </c>
      <c r="AAX2" s="239" t="s">
        <v>1575</v>
      </c>
      <c r="AAY2" s="239" t="s">
        <v>2924</v>
      </c>
      <c r="AAZ2" s="239" t="s">
        <v>2925</v>
      </c>
      <c r="ABA2" s="239" t="s">
        <v>2926</v>
      </c>
      <c r="ABB2" s="239" t="s">
        <v>2927</v>
      </c>
      <c r="ABC2" s="239" t="s">
        <v>1576</v>
      </c>
      <c r="ABD2" s="239" t="s">
        <v>1577</v>
      </c>
      <c r="ABE2" s="239" t="s">
        <v>1578</v>
      </c>
      <c r="ABF2" s="239" t="s">
        <v>1579</v>
      </c>
      <c r="ABG2" s="239" t="s">
        <v>1580</v>
      </c>
      <c r="ABH2" s="239" t="s">
        <v>2928</v>
      </c>
      <c r="ABI2" s="239" t="s">
        <v>2929</v>
      </c>
      <c r="ABJ2" s="239" t="s">
        <v>2930</v>
      </c>
      <c r="ABK2" s="239" t="s">
        <v>2931</v>
      </c>
      <c r="ABL2" s="239" t="s">
        <v>1581</v>
      </c>
      <c r="ABM2" s="239" t="s">
        <v>1582</v>
      </c>
      <c r="ABN2" s="239" t="s">
        <v>1583</v>
      </c>
      <c r="ABO2" s="239" t="s">
        <v>1584</v>
      </c>
      <c r="ABP2" s="239" t="s">
        <v>1585</v>
      </c>
      <c r="ABQ2" s="239" t="s">
        <v>2950</v>
      </c>
      <c r="ABR2" s="239" t="s">
        <v>2951</v>
      </c>
      <c r="ABS2" s="239" t="s">
        <v>2952</v>
      </c>
      <c r="ABT2" s="239" t="s">
        <v>2953</v>
      </c>
      <c r="ABU2" s="239" t="s">
        <v>1586</v>
      </c>
      <c r="ABV2" s="239" t="s">
        <v>1587</v>
      </c>
      <c r="ABW2" s="239" t="s">
        <v>1588</v>
      </c>
      <c r="ABX2" s="239" t="s">
        <v>1589</v>
      </c>
      <c r="ABY2" s="239" t="s">
        <v>1590</v>
      </c>
      <c r="ABZ2" s="239" t="s">
        <v>2932</v>
      </c>
      <c r="ACA2" s="239" t="s">
        <v>2933</v>
      </c>
      <c r="ACB2" s="239" t="s">
        <v>2934</v>
      </c>
      <c r="ACC2" s="239" t="s">
        <v>2935</v>
      </c>
      <c r="ACD2" s="239" t="s">
        <v>1591</v>
      </c>
      <c r="ACE2" s="239" t="s">
        <v>1592</v>
      </c>
      <c r="ACF2" s="239" t="s">
        <v>1593</v>
      </c>
      <c r="ACG2" s="239" t="s">
        <v>1594</v>
      </c>
      <c r="ACH2" s="239" t="s">
        <v>238</v>
      </c>
      <c r="ACI2" s="239" t="s">
        <v>239</v>
      </c>
      <c r="ACJ2" s="239" t="s">
        <v>240</v>
      </c>
      <c r="ACK2" s="239" t="s">
        <v>1595</v>
      </c>
      <c r="ACL2" s="239" t="s">
        <v>242</v>
      </c>
      <c r="ACM2" s="239" t="s">
        <v>1596</v>
      </c>
      <c r="ACN2" s="239" t="s">
        <v>1597</v>
      </c>
      <c r="ACO2" s="239" t="s">
        <v>1598</v>
      </c>
      <c r="ACP2" s="239" t="s">
        <v>245</v>
      </c>
      <c r="ACQ2" s="239" t="s">
        <v>246</v>
      </c>
      <c r="ACR2" s="239" t="s">
        <v>247</v>
      </c>
      <c r="ACS2" s="239" t="s">
        <v>1599</v>
      </c>
      <c r="ACT2" s="239" t="s">
        <v>249</v>
      </c>
      <c r="ACU2" s="239" t="s">
        <v>1600</v>
      </c>
      <c r="ACV2" s="239" t="s">
        <v>1601</v>
      </c>
      <c r="ACW2" s="239" t="s">
        <v>1602</v>
      </c>
      <c r="ACX2" s="239" t="s">
        <v>1603</v>
      </c>
      <c r="ACY2" s="239" t="s">
        <v>1604</v>
      </c>
      <c r="ACZ2" s="239" t="s">
        <v>1605</v>
      </c>
      <c r="ADA2" s="239" t="s">
        <v>1606</v>
      </c>
      <c r="ADB2" s="278" t="s">
        <v>1607</v>
      </c>
      <c r="ADC2" s="278" t="s">
        <v>1608</v>
      </c>
      <c r="ADD2" s="278" t="s">
        <v>1609</v>
      </c>
      <c r="ADE2" s="278" t="s">
        <v>1610</v>
      </c>
      <c r="ADF2" s="278" t="s">
        <v>1611</v>
      </c>
      <c r="ADG2" s="278" t="s">
        <v>1612</v>
      </c>
      <c r="ADH2" s="278" t="s">
        <v>1613</v>
      </c>
      <c r="ADI2" s="278" t="s">
        <v>1614</v>
      </c>
      <c r="ADJ2" s="278" t="s">
        <v>1615</v>
      </c>
      <c r="ADK2" s="278" t="s">
        <v>1616</v>
      </c>
      <c r="ADL2" s="278" t="s">
        <v>1617</v>
      </c>
      <c r="ADM2" s="278" t="s">
        <v>1618</v>
      </c>
      <c r="ADN2" s="278" t="s">
        <v>1619</v>
      </c>
      <c r="ADO2" s="278" t="s">
        <v>1620</v>
      </c>
      <c r="ADP2" s="278" t="s">
        <v>1621</v>
      </c>
      <c r="ADQ2" s="278" t="s">
        <v>1622</v>
      </c>
      <c r="ADR2" s="278" t="s">
        <v>1623</v>
      </c>
      <c r="ADS2" s="278" t="s">
        <v>1624</v>
      </c>
      <c r="ADT2" s="278" t="s">
        <v>1625</v>
      </c>
      <c r="ADU2" s="278" t="s">
        <v>1626</v>
      </c>
      <c r="ADV2" s="278" t="s">
        <v>1627</v>
      </c>
      <c r="ADW2" s="278" t="s">
        <v>1628</v>
      </c>
      <c r="ADX2" s="278" t="s">
        <v>1629</v>
      </c>
      <c r="ADY2" s="278" t="s">
        <v>1630</v>
      </c>
      <c r="ADZ2" s="278" t="s">
        <v>1631</v>
      </c>
      <c r="AEA2" s="278" t="s">
        <v>1632</v>
      </c>
      <c r="AEB2" s="278" t="s">
        <v>1633</v>
      </c>
      <c r="AEC2" s="278" t="s">
        <v>1634</v>
      </c>
      <c r="AED2" s="278" t="s">
        <v>1635</v>
      </c>
      <c r="AEE2" s="278" t="s">
        <v>1636</v>
      </c>
      <c r="AEF2" s="278" t="s">
        <v>1637</v>
      </c>
      <c r="AEG2" s="278" t="s">
        <v>1638</v>
      </c>
      <c r="AEH2" s="278" t="s">
        <v>1639</v>
      </c>
      <c r="AEI2" s="278" t="s">
        <v>1640</v>
      </c>
      <c r="AEJ2" s="278" t="s">
        <v>1641</v>
      </c>
      <c r="AEK2" s="278" t="s">
        <v>1642</v>
      </c>
      <c r="AEL2" s="278" t="s">
        <v>1643</v>
      </c>
      <c r="AEM2" s="278" t="s">
        <v>1644</v>
      </c>
      <c r="AEN2" s="278" t="s">
        <v>1645</v>
      </c>
      <c r="AEO2" s="278" t="s">
        <v>1646</v>
      </c>
      <c r="AEP2" s="278" t="s">
        <v>1647</v>
      </c>
      <c r="AEQ2" s="278" t="s">
        <v>1648</v>
      </c>
      <c r="AER2" s="278" t="s">
        <v>1649</v>
      </c>
      <c r="AES2" s="278" t="s">
        <v>1650</v>
      </c>
      <c r="AET2" s="278" t="s">
        <v>1651</v>
      </c>
      <c r="AEU2" s="278" t="s">
        <v>1652</v>
      </c>
      <c r="AEV2" s="278" t="s">
        <v>1653</v>
      </c>
      <c r="AEW2" s="278" t="s">
        <v>1654</v>
      </c>
      <c r="AEX2" s="278" t="s">
        <v>1655</v>
      </c>
      <c r="AEY2" s="278" t="s">
        <v>1656</v>
      </c>
      <c r="AEZ2" s="278" t="s">
        <v>1657</v>
      </c>
      <c r="AFA2" s="278" t="s">
        <v>1658</v>
      </c>
      <c r="AFB2" s="278" t="s">
        <v>1659</v>
      </c>
      <c r="AFC2" s="278" t="s">
        <v>1660</v>
      </c>
      <c r="AFD2" s="278" t="s">
        <v>1661</v>
      </c>
      <c r="AFE2" s="278" t="s">
        <v>1662</v>
      </c>
      <c r="AFF2" s="278" t="s">
        <v>1358</v>
      </c>
      <c r="AFG2" s="278" t="s">
        <v>1663</v>
      </c>
      <c r="AFH2" s="278" t="s">
        <v>1359</v>
      </c>
      <c r="AFI2" s="278" t="s">
        <v>1360</v>
      </c>
      <c r="AFJ2" s="278" t="s">
        <v>1361</v>
      </c>
      <c r="AFK2" s="278" t="s">
        <v>1362</v>
      </c>
      <c r="AFL2" s="278" t="s">
        <v>1363</v>
      </c>
      <c r="AFM2" s="278" t="s">
        <v>1469</v>
      </c>
      <c r="AFN2" s="278" t="s">
        <v>1470</v>
      </c>
      <c r="AFO2" s="278" t="s">
        <v>1471</v>
      </c>
      <c r="AFP2" s="278" t="s">
        <v>1472</v>
      </c>
      <c r="AFQ2" s="278" t="s">
        <v>1473</v>
      </c>
      <c r="AFR2" s="278" t="s">
        <v>1474</v>
      </c>
      <c r="AFS2" s="278" t="s">
        <v>1475</v>
      </c>
      <c r="AFT2" s="278" t="s">
        <v>1476</v>
      </c>
      <c r="AFU2" s="278" t="s">
        <v>1664</v>
      </c>
      <c r="AFV2" s="278" t="s">
        <v>1665</v>
      </c>
      <c r="AFW2" s="278" t="s">
        <v>1666</v>
      </c>
      <c r="AFX2" s="278" t="s">
        <v>1667</v>
      </c>
      <c r="AFY2" s="278" t="s">
        <v>1668</v>
      </c>
      <c r="AFZ2" s="278" t="s">
        <v>1669</v>
      </c>
      <c r="AGA2" s="278" t="s">
        <v>1670</v>
      </c>
      <c r="AGB2" s="278" t="s">
        <v>1671</v>
      </c>
      <c r="AGC2" s="278" t="s">
        <v>1672</v>
      </c>
      <c r="AGD2" s="278" t="s">
        <v>1673</v>
      </c>
      <c r="AGE2" s="278" t="s">
        <v>1674</v>
      </c>
      <c r="AGF2" s="278" t="s">
        <v>1675</v>
      </c>
      <c r="AGG2" s="278" t="s">
        <v>1676</v>
      </c>
      <c r="AGH2" s="278" t="s">
        <v>1677</v>
      </c>
      <c r="AGI2" s="278" t="s">
        <v>1678</v>
      </c>
      <c r="AGJ2" s="278" t="s">
        <v>1679</v>
      </c>
      <c r="AGK2" s="278" t="s">
        <v>1680</v>
      </c>
      <c r="AGL2" s="278" t="s">
        <v>1681</v>
      </c>
      <c r="AGM2" s="278" t="s">
        <v>1682</v>
      </c>
      <c r="AGN2" s="278" t="s">
        <v>1683</v>
      </c>
      <c r="AGO2" s="278" t="s">
        <v>1684</v>
      </c>
      <c r="AGP2" s="278" t="s">
        <v>1685</v>
      </c>
      <c r="AGQ2" s="278" t="s">
        <v>1686</v>
      </c>
      <c r="AGR2" s="278" t="s">
        <v>1687</v>
      </c>
      <c r="AGS2" s="278" t="s">
        <v>1688</v>
      </c>
      <c r="AGT2" s="278" t="s">
        <v>1689</v>
      </c>
      <c r="AGU2" s="278" t="s">
        <v>1690</v>
      </c>
      <c r="AGV2" s="278" t="s">
        <v>1691</v>
      </c>
      <c r="AGW2" s="278" t="s">
        <v>1692</v>
      </c>
      <c r="AGX2" s="278" t="s">
        <v>1693</v>
      </c>
      <c r="AGY2" s="278" t="s">
        <v>1694</v>
      </c>
      <c r="AGZ2" s="278" t="s">
        <v>1695</v>
      </c>
      <c r="AHA2" s="278" t="s">
        <v>1696</v>
      </c>
      <c r="AHB2" s="278" t="s">
        <v>1697</v>
      </c>
      <c r="AHC2" s="278" t="s">
        <v>1698</v>
      </c>
      <c r="AHD2" s="278" t="s">
        <v>1699</v>
      </c>
      <c r="AHE2" s="278" t="s">
        <v>1700</v>
      </c>
      <c r="AHF2" s="278" t="s">
        <v>1701</v>
      </c>
      <c r="AHG2" s="278" t="s">
        <v>1702</v>
      </c>
      <c r="AHH2" s="278" t="s">
        <v>1703</v>
      </c>
      <c r="AHI2" s="278" t="s">
        <v>1704</v>
      </c>
      <c r="AHJ2" s="278" t="s">
        <v>1705</v>
      </c>
      <c r="AHK2" s="278" t="s">
        <v>1706</v>
      </c>
      <c r="AHL2" s="278" t="s">
        <v>1707</v>
      </c>
      <c r="AHM2" s="278" t="s">
        <v>1708</v>
      </c>
      <c r="AHN2" s="278" t="s">
        <v>1709</v>
      </c>
      <c r="AHO2" s="278" t="s">
        <v>1710</v>
      </c>
      <c r="AHP2" s="278" t="s">
        <v>1711</v>
      </c>
      <c r="AHQ2" s="278" t="s">
        <v>1712</v>
      </c>
      <c r="AHR2" s="278" t="s">
        <v>1713</v>
      </c>
      <c r="AHS2" s="278" t="s">
        <v>1714</v>
      </c>
      <c r="AHT2" s="278" t="s">
        <v>1715</v>
      </c>
      <c r="AHU2" s="278" t="s">
        <v>1716</v>
      </c>
      <c r="AHV2" s="278" t="s">
        <v>1717</v>
      </c>
      <c r="AHW2" s="278" t="s">
        <v>1718</v>
      </c>
      <c r="AHX2" s="278" t="s">
        <v>1719</v>
      </c>
      <c r="AHY2" s="278" t="s">
        <v>1720</v>
      </c>
      <c r="AHZ2" s="278" t="s">
        <v>1721</v>
      </c>
      <c r="AIA2" s="278" t="s">
        <v>1722</v>
      </c>
      <c r="AIB2" s="278" t="s">
        <v>1723</v>
      </c>
      <c r="AIC2" s="278" t="s">
        <v>1724</v>
      </c>
      <c r="AID2" s="278" t="s">
        <v>1725</v>
      </c>
      <c r="AIE2" s="278" t="s">
        <v>1726</v>
      </c>
      <c r="AIF2" s="278" t="s">
        <v>1727</v>
      </c>
      <c r="AIG2" s="278" t="s">
        <v>1728</v>
      </c>
      <c r="AIH2" s="278" t="s">
        <v>1729</v>
      </c>
      <c r="AII2" s="278" t="s">
        <v>1730</v>
      </c>
      <c r="AIJ2" s="278" t="s">
        <v>1731</v>
      </c>
      <c r="AIK2" s="278" t="s">
        <v>1732</v>
      </c>
      <c r="AIL2" s="278" t="s">
        <v>1733</v>
      </c>
      <c r="AIM2" s="278" t="s">
        <v>1734</v>
      </c>
      <c r="AIN2" s="278" t="s">
        <v>1735</v>
      </c>
      <c r="AIO2" s="278" t="s">
        <v>1736</v>
      </c>
      <c r="AIP2" s="278" t="s">
        <v>1737</v>
      </c>
      <c r="AIQ2" s="278" t="s">
        <v>1738</v>
      </c>
      <c r="AIR2" s="278" t="s">
        <v>1739</v>
      </c>
      <c r="AIS2" s="278" t="s">
        <v>1740</v>
      </c>
      <c r="AIT2" s="278" t="s">
        <v>1741</v>
      </c>
      <c r="AIU2" s="278" t="s">
        <v>1742</v>
      </c>
      <c r="AIV2" s="278" t="s">
        <v>1743</v>
      </c>
      <c r="AIW2" s="278" t="s">
        <v>1744</v>
      </c>
      <c r="AIX2" s="278" t="s">
        <v>1745</v>
      </c>
      <c r="AIY2" s="278" t="s">
        <v>1746</v>
      </c>
      <c r="AIZ2" s="278" t="s">
        <v>1747</v>
      </c>
      <c r="AJA2" s="278" t="s">
        <v>1748</v>
      </c>
      <c r="AJB2" s="278" t="s">
        <v>1749</v>
      </c>
      <c r="AJC2" s="278" t="s">
        <v>1750</v>
      </c>
      <c r="AJD2" s="278" t="s">
        <v>1751</v>
      </c>
      <c r="AJE2" s="278" t="s">
        <v>1752</v>
      </c>
      <c r="AJF2" s="278" t="s">
        <v>1753</v>
      </c>
      <c r="AJG2" s="278" t="s">
        <v>1754</v>
      </c>
      <c r="AJH2" s="278" t="s">
        <v>1755</v>
      </c>
      <c r="AJI2" s="278" t="s">
        <v>1756</v>
      </c>
      <c r="AJJ2" s="278" t="s">
        <v>1757</v>
      </c>
      <c r="AJK2" s="278" t="s">
        <v>1758</v>
      </c>
      <c r="AJL2" s="278" t="s">
        <v>1759</v>
      </c>
      <c r="AJM2" s="278" t="s">
        <v>1760</v>
      </c>
      <c r="AJN2" s="278" t="s">
        <v>1761</v>
      </c>
      <c r="AJO2" s="278" t="s">
        <v>1762</v>
      </c>
      <c r="AJP2" s="278" t="s">
        <v>1763</v>
      </c>
      <c r="AJQ2" s="278" t="s">
        <v>1764</v>
      </c>
      <c r="AJR2" s="278" t="s">
        <v>1765</v>
      </c>
      <c r="AJS2" s="278" t="s">
        <v>1766</v>
      </c>
      <c r="AJT2" s="278" t="s">
        <v>1767</v>
      </c>
      <c r="AJU2" s="278" t="s">
        <v>1768</v>
      </c>
      <c r="AJV2" s="278" t="s">
        <v>1769</v>
      </c>
      <c r="AJW2" s="278" t="s">
        <v>1770</v>
      </c>
      <c r="AJX2" s="278" t="s">
        <v>1771</v>
      </c>
      <c r="AJY2" s="278" t="s">
        <v>1772</v>
      </c>
      <c r="AJZ2" s="278" t="s">
        <v>1773</v>
      </c>
      <c r="AKA2" s="278" t="s">
        <v>1774</v>
      </c>
      <c r="AKB2" s="278" t="s">
        <v>1775</v>
      </c>
      <c r="AKC2" s="278" t="s">
        <v>1776</v>
      </c>
      <c r="AKD2" s="278" t="s">
        <v>1777</v>
      </c>
      <c r="AKE2" s="278" t="s">
        <v>1778</v>
      </c>
      <c r="AKF2" s="278" t="s">
        <v>1779</v>
      </c>
      <c r="AKG2" s="278" t="s">
        <v>1780</v>
      </c>
      <c r="AKH2" s="278" t="s">
        <v>1781</v>
      </c>
      <c r="AKI2" s="278" t="s">
        <v>1782</v>
      </c>
      <c r="AKJ2" s="278" t="s">
        <v>1783</v>
      </c>
      <c r="AKK2" s="278" t="s">
        <v>1784</v>
      </c>
      <c r="AKL2" s="278" t="s">
        <v>1785</v>
      </c>
      <c r="AKM2" s="278" t="s">
        <v>1786</v>
      </c>
      <c r="AKN2" s="278" t="s">
        <v>1787</v>
      </c>
      <c r="AKO2" s="278" t="s">
        <v>1788</v>
      </c>
      <c r="AKP2" s="278" t="s">
        <v>1789</v>
      </c>
      <c r="AKQ2" s="278" t="s">
        <v>1790</v>
      </c>
      <c r="AKR2" s="278" t="s">
        <v>1791</v>
      </c>
      <c r="AKS2" s="278" t="s">
        <v>1792</v>
      </c>
      <c r="AKT2" s="278" t="s">
        <v>1793</v>
      </c>
      <c r="AKU2" s="278" t="s">
        <v>1794</v>
      </c>
      <c r="AKV2" s="278" t="s">
        <v>1795</v>
      </c>
      <c r="AKW2" s="278" t="s">
        <v>1796</v>
      </c>
      <c r="AKX2" s="278" t="s">
        <v>1797</v>
      </c>
      <c r="AKY2" s="278" t="s">
        <v>1798</v>
      </c>
      <c r="AKZ2" s="278" t="s">
        <v>1799</v>
      </c>
      <c r="ALA2" s="278" t="s">
        <v>1800</v>
      </c>
      <c r="ALB2" s="278" t="s">
        <v>1801</v>
      </c>
      <c r="ALC2" s="278" t="s">
        <v>1802</v>
      </c>
      <c r="ALD2" s="278" t="s">
        <v>1803</v>
      </c>
      <c r="ALE2" s="278" t="s">
        <v>1804</v>
      </c>
      <c r="ALF2" s="278" t="s">
        <v>1805</v>
      </c>
      <c r="ALG2" s="278" t="s">
        <v>1806</v>
      </c>
      <c r="ALH2" s="278" t="s">
        <v>1807</v>
      </c>
      <c r="ALI2" s="278" t="s">
        <v>1808</v>
      </c>
      <c r="ALJ2" s="278" t="s">
        <v>1809</v>
      </c>
      <c r="ALK2" s="278" t="s">
        <v>1810</v>
      </c>
      <c r="ALL2" s="278" t="s">
        <v>1811</v>
      </c>
      <c r="ALM2" s="278" t="s">
        <v>1812</v>
      </c>
      <c r="ALN2" s="278" t="s">
        <v>1813</v>
      </c>
      <c r="ALO2" s="278" t="s">
        <v>1814</v>
      </c>
      <c r="ALP2" s="278" t="s">
        <v>1815</v>
      </c>
      <c r="ALQ2" s="278" t="s">
        <v>1816</v>
      </c>
      <c r="ALR2" s="278" t="s">
        <v>1817</v>
      </c>
      <c r="ALS2" s="278" t="s">
        <v>1818</v>
      </c>
      <c r="ALT2" s="278" t="s">
        <v>1819</v>
      </c>
      <c r="ALU2" s="278" t="s">
        <v>1820</v>
      </c>
      <c r="ALV2" s="278" t="s">
        <v>1821</v>
      </c>
      <c r="ALW2" s="278" t="s">
        <v>1822</v>
      </c>
      <c r="ALX2" s="278" t="s">
        <v>1823</v>
      </c>
      <c r="ALY2" s="278" t="s">
        <v>1824</v>
      </c>
      <c r="ALZ2" s="278" t="s">
        <v>1825</v>
      </c>
      <c r="AMA2" s="278" t="s">
        <v>1826</v>
      </c>
      <c r="AMB2" s="278" t="s">
        <v>1827</v>
      </c>
      <c r="AMC2" s="278" t="s">
        <v>1828</v>
      </c>
      <c r="AMD2" s="278" t="s">
        <v>1829</v>
      </c>
      <c r="AME2" s="278" t="s">
        <v>1830</v>
      </c>
      <c r="AMF2" s="278" t="s">
        <v>1831</v>
      </c>
      <c r="AMG2" s="278" t="s">
        <v>1832</v>
      </c>
      <c r="AMH2" s="278" t="s">
        <v>1833</v>
      </c>
      <c r="AMI2" s="278" t="s">
        <v>1834</v>
      </c>
      <c r="AMJ2" s="278" t="s">
        <v>1835</v>
      </c>
      <c r="AMK2" s="278" t="s">
        <v>1836</v>
      </c>
      <c r="AML2" s="278" t="s">
        <v>1837</v>
      </c>
      <c r="AMM2" s="278" t="s">
        <v>1838</v>
      </c>
      <c r="AMN2" s="278" t="s">
        <v>1839</v>
      </c>
      <c r="AMO2" s="278" t="s">
        <v>1840</v>
      </c>
      <c r="AMP2" s="278" t="s">
        <v>1841</v>
      </c>
      <c r="AMQ2" s="278" t="s">
        <v>1842</v>
      </c>
      <c r="AMR2" s="278" t="s">
        <v>1843</v>
      </c>
      <c r="AMS2" s="278" t="s">
        <v>1844</v>
      </c>
      <c r="AMT2" s="278" t="s">
        <v>324</v>
      </c>
      <c r="AMU2" s="278" t="s">
        <v>323</v>
      </c>
      <c r="AMV2" s="278" t="s">
        <v>1845</v>
      </c>
      <c r="AMW2" s="283" t="s">
        <v>1846</v>
      </c>
      <c r="AMX2" s="283" t="s">
        <v>1847</v>
      </c>
      <c r="AMY2" s="283" t="s">
        <v>3147</v>
      </c>
      <c r="AMZ2" s="283" t="s">
        <v>1848</v>
      </c>
      <c r="ANA2" s="283" t="s">
        <v>314</v>
      </c>
      <c r="ANB2" s="283" t="s">
        <v>316</v>
      </c>
      <c r="ANC2" s="283" t="s">
        <v>3149</v>
      </c>
      <c r="AND2" s="283" t="s">
        <v>3151</v>
      </c>
      <c r="ANE2" s="283" t="s">
        <v>3152</v>
      </c>
      <c r="ANF2" s="283" t="s">
        <v>3153</v>
      </c>
      <c r="ANG2" s="283" t="s">
        <v>3168</v>
      </c>
      <c r="ANH2" s="283" t="s">
        <v>3169</v>
      </c>
      <c r="ANI2" s="283" t="s">
        <v>3170</v>
      </c>
      <c r="ANJ2" s="283" t="s">
        <v>3171</v>
      </c>
      <c r="ANK2" s="283" t="s">
        <v>3172</v>
      </c>
      <c r="ANL2" s="283" t="s">
        <v>3173</v>
      </c>
      <c r="ANM2" s="283" t="s">
        <v>3174</v>
      </c>
      <c r="ANN2" s="283" t="s">
        <v>3175</v>
      </c>
      <c r="ANO2" s="283" t="s">
        <v>3176</v>
      </c>
      <c r="ANP2" s="283" t="s">
        <v>3177</v>
      </c>
      <c r="ANQ2" s="283" t="s">
        <v>3178</v>
      </c>
      <c r="ANR2" s="283" t="s">
        <v>3167</v>
      </c>
      <c r="ANS2" s="289" t="s">
        <v>323</v>
      </c>
      <c r="ANT2" s="289" t="s">
        <v>324</v>
      </c>
      <c r="ANU2" s="289" t="s">
        <v>325</v>
      </c>
      <c r="ANV2" s="289" t="s">
        <v>1848</v>
      </c>
      <c r="ANW2" s="289" t="s">
        <v>1849</v>
      </c>
      <c r="ANX2" s="289" t="s">
        <v>1850</v>
      </c>
      <c r="ANY2" s="289" t="s">
        <v>1851</v>
      </c>
    </row>
    <row r="3" spans="2:1065" x14ac:dyDescent="0.3">
      <c r="B3" s="241" t="s">
        <v>1852</v>
      </c>
      <c r="C3" s="241" t="s">
        <v>1853</v>
      </c>
      <c r="D3" s="241" t="s">
        <v>1854</v>
      </c>
      <c r="E3" s="241" t="s">
        <v>1855</v>
      </c>
      <c r="F3" s="241" t="s">
        <v>1856</v>
      </c>
      <c r="G3" s="241" t="s">
        <v>1857</v>
      </c>
      <c r="H3" s="241" t="s">
        <v>1858</v>
      </c>
      <c r="I3" s="241" t="s">
        <v>1859</v>
      </c>
      <c r="J3" s="241" t="s">
        <v>1860</v>
      </c>
      <c r="K3" s="241" t="s">
        <v>1861</v>
      </c>
      <c r="L3" s="241" t="s">
        <v>1862</v>
      </c>
      <c r="M3" s="241" t="s">
        <v>1863</v>
      </c>
      <c r="N3" s="241" t="s">
        <v>1864</v>
      </c>
      <c r="O3" s="241" t="s">
        <v>1865</v>
      </c>
      <c r="P3" s="241" t="s">
        <v>1866</v>
      </c>
      <c r="Q3" s="241" t="s">
        <v>1867</v>
      </c>
      <c r="R3" s="241" t="s">
        <v>1868</v>
      </c>
      <c r="S3" s="241" t="s">
        <v>1869</v>
      </c>
      <c r="T3" s="241" t="s">
        <v>1870</v>
      </c>
      <c r="U3" s="241" t="s">
        <v>1871</v>
      </c>
      <c r="V3" s="241" t="s">
        <v>1872</v>
      </c>
      <c r="W3" s="241" t="s">
        <v>1873</v>
      </c>
      <c r="X3" s="241" t="s">
        <v>1874</v>
      </c>
      <c r="Y3" s="241" t="s">
        <v>1875</v>
      </c>
      <c r="Z3" s="242" t="s">
        <v>1876</v>
      </c>
      <c r="AA3" s="242" t="s">
        <v>1877</v>
      </c>
      <c r="AB3" s="242" t="s">
        <v>1878</v>
      </c>
      <c r="AC3" s="242" t="s">
        <v>1879</v>
      </c>
      <c r="AD3" s="242" t="s">
        <v>1880</v>
      </c>
      <c r="AE3" s="242" t="s">
        <v>1881</v>
      </c>
      <c r="AF3" s="242" t="s">
        <v>1882</v>
      </c>
      <c r="AG3" s="242" t="s">
        <v>1883</v>
      </c>
      <c r="AH3" s="242" t="s">
        <v>1884</v>
      </c>
      <c r="AI3" s="242" t="s">
        <v>1885</v>
      </c>
      <c r="AJ3" s="242" t="s">
        <v>1886</v>
      </c>
      <c r="AK3" s="242" t="s">
        <v>1887</v>
      </c>
      <c r="AL3" s="242" t="s">
        <v>1888</v>
      </c>
      <c r="AM3" s="242" t="s">
        <v>1889</v>
      </c>
      <c r="AN3" s="242" t="s">
        <v>1890</v>
      </c>
      <c r="AO3" s="242" t="s">
        <v>1891</v>
      </c>
      <c r="AP3" s="242" t="s">
        <v>1892</v>
      </c>
      <c r="AQ3" s="242" t="s">
        <v>1893</v>
      </c>
      <c r="AR3" s="242" t="s">
        <v>1894</v>
      </c>
      <c r="AS3" s="242" t="s">
        <v>1895</v>
      </c>
      <c r="AT3" s="242" t="s">
        <v>1896</v>
      </c>
      <c r="AU3" s="242" t="s">
        <v>1897</v>
      </c>
      <c r="AV3" s="242" t="s">
        <v>1898</v>
      </c>
      <c r="AW3" s="242" t="s">
        <v>1899</v>
      </c>
      <c r="AX3" s="242" t="s">
        <v>1900</v>
      </c>
      <c r="AY3" s="242" t="s">
        <v>1901</v>
      </c>
      <c r="AZ3" s="242" t="s">
        <v>1902</v>
      </c>
      <c r="BA3" s="242" t="s">
        <v>1903</v>
      </c>
      <c r="BB3" s="242" t="s">
        <v>1904</v>
      </c>
      <c r="BC3" s="242" t="s">
        <v>1905</v>
      </c>
      <c r="BD3" s="242" t="s">
        <v>1906</v>
      </c>
      <c r="BE3" s="242" t="s">
        <v>1907</v>
      </c>
      <c r="BF3" s="242" t="s">
        <v>1908</v>
      </c>
      <c r="BG3" s="243" t="s">
        <v>1909</v>
      </c>
      <c r="BH3" s="243" t="s">
        <v>1910</v>
      </c>
      <c r="BI3" s="243" t="s">
        <v>1911</v>
      </c>
      <c r="BJ3" s="243" t="s">
        <v>1912</v>
      </c>
      <c r="BK3" s="243" t="s">
        <v>1913</v>
      </c>
      <c r="BL3" s="243" t="s">
        <v>1914</v>
      </c>
      <c r="BM3" s="243" t="s">
        <v>1915</v>
      </c>
      <c r="BN3" s="243" t="s">
        <v>1916</v>
      </c>
      <c r="BO3" s="243" t="s">
        <v>1917</v>
      </c>
      <c r="BP3" s="243" t="s">
        <v>1918</v>
      </c>
      <c r="BQ3" s="243" t="s">
        <v>1919</v>
      </c>
      <c r="BR3" s="243" t="s">
        <v>1920</v>
      </c>
      <c r="BS3" s="243" t="s">
        <v>1921</v>
      </c>
      <c r="BT3" s="243" t="s">
        <v>1922</v>
      </c>
      <c r="BU3" s="243" t="s">
        <v>1923</v>
      </c>
      <c r="BV3" s="243" t="s">
        <v>1924</v>
      </c>
      <c r="BW3" s="243" t="s">
        <v>1925</v>
      </c>
      <c r="BX3" s="243" t="s">
        <v>1926</v>
      </c>
      <c r="BY3" s="243" t="s">
        <v>1927</v>
      </c>
      <c r="BZ3" s="243" t="s">
        <v>1928</v>
      </c>
      <c r="CA3" s="243" t="s">
        <v>1929</v>
      </c>
      <c r="CB3" s="243" t="s">
        <v>1930</v>
      </c>
      <c r="CC3" s="243" t="s">
        <v>1931</v>
      </c>
      <c r="CD3" s="244" t="s">
        <v>1932</v>
      </c>
      <c r="CE3" s="244" t="s">
        <v>1933</v>
      </c>
      <c r="CF3" s="244" t="s">
        <v>1934</v>
      </c>
      <c r="CG3" s="244" t="s">
        <v>1935</v>
      </c>
      <c r="CH3" s="244" t="s">
        <v>1936</v>
      </c>
      <c r="CI3" s="244" t="s">
        <v>1937</v>
      </c>
      <c r="CJ3" s="244" t="s">
        <v>1938</v>
      </c>
      <c r="CK3" s="244" t="s">
        <v>1939</v>
      </c>
      <c r="CL3" s="244" t="s">
        <v>1940</v>
      </c>
      <c r="CM3" s="244" t="s">
        <v>1941</v>
      </c>
      <c r="CN3" s="244" t="s">
        <v>1942</v>
      </c>
      <c r="CO3" s="244" t="s">
        <v>1943</v>
      </c>
      <c r="CP3" s="244" t="s">
        <v>1944</v>
      </c>
      <c r="CQ3" s="244" t="s">
        <v>1945</v>
      </c>
      <c r="CR3" s="244" t="s">
        <v>1946</v>
      </c>
      <c r="CS3" s="244" t="s">
        <v>1947</v>
      </c>
      <c r="CT3" s="244" t="s">
        <v>1948</v>
      </c>
      <c r="CU3" s="244" t="s">
        <v>1949</v>
      </c>
      <c r="CV3" s="244" t="s">
        <v>1950</v>
      </c>
      <c r="CW3" s="244" t="s">
        <v>1951</v>
      </c>
      <c r="CX3" s="244" t="s">
        <v>1952</v>
      </c>
      <c r="CY3" s="244" t="s">
        <v>1953</v>
      </c>
      <c r="CZ3" s="244" t="s">
        <v>1954</v>
      </c>
      <c r="DA3" s="244" t="s">
        <v>1955</v>
      </c>
      <c r="DB3" s="244" t="s">
        <v>1956</v>
      </c>
      <c r="DC3" s="244" t="s">
        <v>1957</v>
      </c>
      <c r="DD3" s="244" t="s">
        <v>1958</v>
      </c>
      <c r="DE3" s="244" t="s">
        <v>1959</v>
      </c>
      <c r="DF3" s="244" t="s">
        <v>1960</v>
      </c>
      <c r="DG3" s="244" t="s">
        <v>1961</v>
      </c>
      <c r="DH3" s="244" t="s">
        <v>1962</v>
      </c>
      <c r="DI3" s="244" t="s">
        <v>1963</v>
      </c>
      <c r="DJ3" s="244" t="s">
        <v>1964</v>
      </c>
      <c r="DK3" s="244" t="s">
        <v>1965</v>
      </c>
      <c r="DL3" s="244" t="s">
        <v>1966</v>
      </c>
      <c r="DM3" s="244" t="s">
        <v>1967</v>
      </c>
      <c r="DN3" s="244" t="s">
        <v>1968</v>
      </c>
      <c r="DO3" s="244" t="s">
        <v>1969</v>
      </c>
      <c r="DP3" s="244" t="s">
        <v>1970</v>
      </c>
      <c r="DQ3" s="244" t="s">
        <v>1971</v>
      </c>
      <c r="DR3" s="244" t="s">
        <v>1972</v>
      </c>
      <c r="DS3" s="244" t="s">
        <v>1973</v>
      </c>
      <c r="DT3" s="244" t="s">
        <v>1974</v>
      </c>
      <c r="DU3" s="244" t="s">
        <v>1975</v>
      </c>
      <c r="DV3" s="244" t="s">
        <v>1976</v>
      </c>
      <c r="DW3" s="244" t="s">
        <v>1977</v>
      </c>
      <c r="DX3" s="244" t="s">
        <v>1978</v>
      </c>
      <c r="DY3" s="244" t="s">
        <v>1979</v>
      </c>
      <c r="DZ3" s="244" t="s">
        <v>1980</v>
      </c>
      <c r="EA3" s="244" t="s">
        <v>1981</v>
      </c>
      <c r="EB3" s="244" t="s">
        <v>1982</v>
      </c>
      <c r="EC3" s="244" t="s">
        <v>1983</v>
      </c>
      <c r="ED3" s="244" t="s">
        <v>1984</v>
      </c>
      <c r="EE3" s="244" t="s">
        <v>1985</v>
      </c>
      <c r="EF3" s="244" t="s">
        <v>1986</v>
      </c>
      <c r="EG3" s="244" t="s">
        <v>1987</v>
      </c>
      <c r="EH3" s="244" t="s">
        <v>1988</v>
      </c>
      <c r="EI3" s="244" t="s">
        <v>1989</v>
      </c>
      <c r="EJ3" s="244" t="s">
        <v>1990</v>
      </c>
      <c r="EK3" s="244" t="s">
        <v>1991</v>
      </c>
      <c r="EL3" s="244" t="s">
        <v>1992</v>
      </c>
      <c r="EM3" s="244" t="s">
        <v>1993</v>
      </c>
      <c r="EN3" s="244" t="s">
        <v>1994</v>
      </c>
      <c r="EO3" s="244" t="s">
        <v>1995</v>
      </c>
      <c r="EP3" s="244" t="s">
        <v>1996</v>
      </c>
      <c r="EQ3" s="244" t="s">
        <v>1997</v>
      </c>
      <c r="ER3" s="244" t="s">
        <v>1998</v>
      </c>
      <c r="ES3" s="244" t="s">
        <v>1999</v>
      </c>
      <c r="ET3" s="244" t="s">
        <v>2000</v>
      </c>
      <c r="EU3" s="244" t="s">
        <v>2001</v>
      </c>
      <c r="EV3" s="244" t="s">
        <v>2002</v>
      </c>
      <c r="EW3" s="244" t="s">
        <v>2003</v>
      </c>
      <c r="EX3" s="244" t="s">
        <v>2004</v>
      </c>
      <c r="EY3" s="244" t="s">
        <v>2005</v>
      </c>
      <c r="EZ3" s="244" t="s">
        <v>2006</v>
      </c>
      <c r="FA3" s="244" t="s">
        <v>2007</v>
      </c>
      <c r="FB3" s="244" t="s">
        <v>2008</v>
      </c>
      <c r="FC3" s="244" t="s">
        <v>2009</v>
      </c>
      <c r="FD3" s="244" t="s">
        <v>2010</v>
      </c>
      <c r="FE3" s="244" t="s">
        <v>2011</v>
      </c>
      <c r="FF3" s="244" t="s">
        <v>2012</v>
      </c>
      <c r="FG3" s="244" t="s">
        <v>2013</v>
      </c>
      <c r="FH3" s="244" t="s">
        <v>2014</v>
      </c>
      <c r="FI3" s="244" t="s">
        <v>2015</v>
      </c>
      <c r="FJ3" s="244" t="s">
        <v>2016</v>
      </c>
      <c r="FK3" s="244" t="s">
        <v>2017</v>
      </c>
      <c r="FL3" s="244" t="s">
        <v>2018</v>
      </c>
      <c r="FM3" s="244" t="s">
        <v>2019</v>
      </c>
      <c r="FN3" s="244" t="s">
        <v>2020</v>
      </c>
      <c r="FO3" s="244" t="s">
        <v>2021</v>
      </c>
      <c r="FP3" s="244" t="s">
        <v>2022</v>
      </c>
      <c r="FQ3" s="244" t="s">
        <v>2023</v>
      </c>
      <c r="FR3" s="244" t="s">
        <v>2024</v>
      </c>
      <c r="FS3" s="244" t="s">
        <v>2025</v>
      </c>
      <c r="FT3" s="244" t="s">
        <v>2026</v>
      </c>
      <c r="FU3" s="244" t="s">
        <v>2027</v>
      </c>
      <c r="FV3" s="244" t="s">
        <v>2028</v>
      </c>
      <c r="FW3" s="244" t="s">
        <v>2029</v>
      </c>
      <c r="FX3" s="244" t="s">
        <v>2030</v>
      </c>
      <c r="FY3" s="244" t="s">
        <v>2031</v>
      </c>
      <c r="FZ3" s="244" t="s">
        <v>2032</v>
      </c>
      <c r="GA3" s="244" t="s">
        <v>2033</v>
      </c>
      <c r="GB3" s="244" t="s">
        <v>2034</v>
      </c>
      <c r="GC3" s="244" t="s">
        <v>2035</v>
      </c>
      <c r="GD3" s="244" t="s">
        <v>2036</v>
      </c>
      <c r="GE3" s="244" t="s">
        <v>2037</v>
      </c>
      <c r="GF3" s="244" t="s">
        <v>2038</v>
      </c>
      <c r="GG3" s="244" t="s">
        <v>2039</v>
      </c>
      <c r="GH3" s="244" t="s">
        <v>2040</v>
      </c>
      <c r="GI3" s="244" t="s">
        <v>2041</v>
      </c>
      <c r="GJ3" s="244" t="s">
        <v>2042</v>
      </c>
      <c r="GK3" s="244" t="s">
        <v>2043</v>
      </c>
      <c r="GL3" s="244" t="s">
        <v>2044</v>
      </c>
      <c r="GM3" s="244" t="s">
        <v>2045</v>
      </c>
      <c r="GN3" s="244" t="s">
        <v>2046</v>
      </c>
      <c r="GO3" s="244" t="s">
        <v>2047</v>
      </c>
      <c r="GP3" s="244" t="s">
        <v>2048</v>
      </c>
      <c r="GQ3" s="244" t="s">
        <v>2049</v>
      </c>
      <c r="GR3" s="244" t="s">
        <v>2050</v>
      </c>
      <c r="GS3" s="244" t="s">
        <v>2051</v>
      </c>
      <c r="GT3" s="244" t="s">
        <v>2052</v>
      </c>
      <c r="GU3" s="244" t="s">
        <v>2053</v>
      </c>
      <c r="GV3" s="244" t="s">
        <v>2054</v>
      </c>
      <c r="GW3" s="244" t="s">
        <v>2055</v>
      </c>
      <c r="GX3" s="244" t="s">
        <v>2056</v>
      </c>
      <c r="GY3" s="244" t="s">
        <v>2057</v>
      </c>
      <c r="GZ3" s="244" t="s">
        <v>2058</v>
      </c>
      <c r="HA3" s="244" t="s">
        <v>2059</v>
      </c>
      <c r="HB3" s="244" t="s">
        <v>2060</v>
      </c>
      <c r="HC3" s="244" t="s">
        <v>2061</v>
      </c>
      <c r="HD3" s="244" t="s">
        <v>2062</v>
      </c>
      <c r="HE3" s="244" t="s">
        <v>2063</v>
      </c>
      <c r="HF3" s="244" t="s">
        <v>2064</v>
      </c>
      <c r="HG3" s="244" t="s">
        <v>2065</v>
      </c>
      <c r="HH3" s="244" t="s">
        <v>2066</v>
      </c>
      <c r="HI3" s="244" t="s">
        <v>2067</v>
      </c>
      <c r="HJ3" s="244" t="s">
        <v>2068</v>
      </c>
      <c r="HK3" s="244" t="s">
        <v>2069</v>
      </c>
      <c r="HL3" s="244" t="s">
        <v>2070</v>
      </c>
      <c r="HM3" s="244" t="s">
        <v>2071</v>
      </c>
      <c r="HN3" s="244" t="s">
        <v>2072</v>
      </c>
      <c r="HO3" s="244" t="s">
        <v>2073</v>
      </c>
      <c r="HP3" s="244" t="s">
        <v>2074</v>
      </c>
      <c r="HQ3" s="244" t="s">
        <v>2075</v>
      </c>
      <c r="HR3" s="244" t="s">
        <v>2076</v>
      </c>
      <c r="HS3" s="244" t="s">
        <v>2077</v>
      </c>
      <c r="HT3" s="244" t="s">
        <v>2078</v>
      </c>
      <c r="HU3" s="244" t="s">
        <v>2079</v>
      </c>
      <c r="HV3" s="244" t="s">
        <v>2080</v>
      </c>
      <c r="HW3" s="244" t="s">
        <v>2081</v>
      </c>
      <c r="HX3" s="244" t="s">
        <v>2082</v>
      </c>
      <c r="HY3" s="244" t="s">
        <v>2083</v>
      </c>
      <c r="HZ3" s="244" t="s">
        <v>2084</v>
      </c>
      <c r="IA3" s="244" t="s">
        <v>2085</v>
      </c>
      <c r="IB3" s="244" t="s">
        <v>2086</v>
      </c>
      <c r="IC3" s="244" t="s">
        <v>2087</v>
      </c>
      <c r="ID3" s="244" t="s">
        <v>2088</v>
      </c>
      <c r="IE3" s="244" t="s">
        <v>2089</v>
      </c>
      <c r="IF3" s="244" t="s">
        <v>2090</v>
      </c>
      <c r="IG3" s="244" t="s">
        <v>2091</v>
      </c>
      <c r="IH3" s="244" t="s">
        <v>2092</v>
      </c>
      <c r="II3" s="244" t="s">
        <v>2093</v>
      </c>
      <c r="IJ3" s="244" t="s">
        <v>2094</v>
      </c>
      <c r="IK3" s="244" t="s">
        <v>2095</v>
      </c>
      <c r="IL3" s="244" t="s">
        <v>2096</v>
      </c>
      <c r="IM3" s="244" t="s">
        <v>2097</v>
      </c>
      <c r="IN3" s="244" t="s">
        <v>2098</v>
      </c>
      <c r="IO3" s="244" t="s">
        <v>2099</v>
      </c>
      <c r="IP3" s="244" t="s">
        <v>2100</v>
      </c>
      <c r="IQ3" s="244" t="s">
        <v>2101</v>
      </c>
      <c r="IR3" s="244" t="s">
        <v>2102</v>
      </c>
      <c r="IS3" s="244" t="s">
        <v>2103</v>
      </c>
      <c r="IT3" s="244" t="s">
        <v>2104</v>
      </c>
      <c r="IU3" s="244" t="s">
        <v>2105</v>
      </c>
      <c r="IV3" s="244" t="s">
        <v>2106</v>
      </c>
      <c r="IW3" s="244" t="s">
        <v>2107</v>
      </c>
      <c r="IX3" s="244" t="s">
        <v>2108</v>
      </c>
      <c r="IY3" s="244" t="s">
        <v>2109</v>
      </c>
      <c r="IZ3" s="244" t="s">
        <v>2110</v>
      </c>
      <c r="JA3" s="244" t="s">
        <v>2111</v>
      </c>
      <c r="JB3" s="244" t="s">
        <v>2112</v>
      </c>
      <c r="JC3" s="244" t="s">
        <v>2113</v>
      </c>
      <c r="JD3" s="244" t="s">
        <v>2114</v>
      </c>
      <c r="JE3" s="244" t="s">
        <v>2115</v>
      </c>
      <c r="JF3" s="244" t="s">
        <v>2116</v>
      </c>
      <c r="JG3" s="244" t="s">
        <v>2117</v>
      </c>
      <c r="JH3" s="244" t="s">
        <v>2118</v>
      </c>
      <c r="JI3" s="244" t="s">
        <v>2119</v>
      </c>
      <c r="JJ3" s="244" t="s">
        <v>2120</v>
      </c>
      <c r="JK3" s="244" t="s">
        <v>2121</v>
      </c>
      <c r="JL3" s="244" t="s">
        <v>2122</v>
      </c>
      <c r="JM3" s="244" t="s">
        <v>2123</v>
      </c>
      <c r="JN3" s="244" t="s">
        <v>2124</v>
      </c>
      <c r="JO3" s="244" t="s">
        <v>2125</v>
      </c>
      <c r="JP3" s="244" t="s">
        <v>2126</v>
      </c>
      <c r="JQ3" s="244" t="s">
        <v>2127</v>
      </c>
      <c r="JR3" s="244" t="s">
        <v>2128</v>
      </c>
      <c r="JS3" s="244" t="s">
        <v>2129</v>
      </c>
      <c r="JT3" s="244" t="s">
        <v>2130</v>
      </c>
      <c r="JU3" s="244" t="s">
        <v>2131</v>
      </c>
      <c r="JV3" s="244" t="s">
        <v>2132</v>
      </c>
      <c r="JW3" s="244" t="s">
        <v>2133</v>
      </c>
      <c r="JX3" s="244" t="s">
        <v>2134</v>
      </c>
      <c r="JY3" s="244" t="s">
        <v>2135</v>
      </c>
      <c r="JZ3" s="244" t="s">
        <v>2136</v>
      </c>
      <c r="KA3" s="244" t="s">
        <v>2137</v>
      </c>
      <c r="KB3" s="244" t="s">
        <v>2138</v>
      </c>
      <c r="KC3" s="244" t="s">
        <v>2139</v>
      </c>
      <c r="KD3" s="244" t="s">
        <v>2140</v>
      </c>
      <c r="KE3" s="244" t="s">
        <v>2141</v>
      </c>
      <c r="KF3" s="244" t="s">
        <v>2142</v>
      </c>
      <c r="KG3" s="244" t="s">
        <v>2143</v>
      </c>
      <c r="KH3" s="244" t="s">
        <v>2144</v>
      </c>
      <c r="KI3" s="244" t="s">
        <v>2145</v>
      </c>
      <c r="KJ3" s="244" t="s">
        <v>2146</v>
      </c>
      <c r="KK3" s="244" t="s">
        <v>2147</v>
      </c>
      <c r="KL3" s="244" t="s">
        <v>2148</v>
      </c>
      <c r="KM3" s="244" t="s">
        <v>2149</v>
      </c>
      <c r="KN3" s="244" t="s">
        <v>2150</v>
      </c>
      <c r="KO3" s="244" t="s">
        <v>2151</v>
      </c>
      <c r="KP3" s="244" t="s">
        <v>2152</v>
      </c>
      <c r="KQ3" s="244" t="s">
        <v>2153</v>
      </c>
      <c r="KR3" s="244" t="s">
        <v>2154</v>
      </c>
      <c r="KS3" s="244" t="s">
        <v>2155</v>
      </c>
      <c r="KT3" s="244" t="s">
        <v>2156</v>
      </c>
      <c r="KU3" s="244" t="s">
        <v>2157</v>
      </c>
      <c r="KV3" s="244" t="s">
        <v>2158</v>
      </c>
      <c r="KW3" s="244" t="s">
        <v>2159</v>
      </c>
      <c r="KX3" s="244" t="s">
        <v>2160</v>
      </c>
      <c r="KY3" s="244" t="s">
        <v>2161</v>
      </c>
      <c r="KZ3" s="244" t="s">
        <v>2162</v>
      </c>
      <c r="LA3" s="244" t="s">
        <v>2163</v>
      </c>
      <c r="LB3" s="244" t="s">
        <v>2164</v>
      </c>
      <c r="LC3" s="244" t="s">
        <v>2165</v>
      </c>
      <c r="LD3" s="244" t="s">
        <v>2166</v>
      </c>
      <c r="LE3" s="244" t="s">
        <v>2167</v>
      </c>
      <c r="LF3" s="244" t="s">
        <v>2168</v>
      </c>
      <c r="LG3" s="244" t="s">
        <v>2169</v>
      </c>
      <c r="LH3" s="244" t="s">
        <v>2170</v>
      </c>
      <c r="LI3" s="244" t="s">
        <v>2171</v>
      </c>
      <c r="LJ3" s="244" t="s">
        <v>2172</v>
      </c>
      <c r="LK3" s="244" t="s">
        <v>2173</v>
      </c>
      <c r="LL3" s="244" t="s">
        <v>2174</v>
      </c>
      <c r="LM3" s="244" t="s">
        <v>2175</v>
      </c>
      <c r="LN3" s="244" t="s">
        <v>2176</v>
      </c>
      <c r="LO3" s="244" t="s">
        <v>2177</v>
      </c>
      <c r="LP3" s="244" t="s">
        <v>2178</v>
      </c>
      <c r="LQ3" s="244" t="s">
        <v>2179</v>
      </c>
      <c r="LR3" s="244" t="s">
        <v>2180</v>
      </c>
      <c r="LS3" s="244" t="s">
        <v>2181</v>
      </c>
      <c r="LT3" s="244" t="s">
        <v>2182</v>
      </c>
      <c r="LU3" s="244" t="s">
        <v>2183</v>
      </c>
      <c r="LV3" s="244" t="s">
        <v>2184</v>
      </c>
      <c r="LW3" s="244" t="s">
        <v>2185</v>
      </c>
      <c r="LX3" s="244" t="s">
        <v>2186</v>
      </c>
      <c r="LY3" s="244" t="s">
        <v>2187</v>
      </c>
      <c r="LZ3" s="245" t="s">
        <v>2188</v>
      </c>
      <c r="MA3" s="245" t="s">
        <v>2189</v>
      </c>
      <c r="MB3" s="245" t="s">
        <v>2190</v>
      </c>
      <c r="MC3" s="245" t="s">
        <v>2191</v>
      </c>
      <c r="MD3" s="245" t="s">
        <v>2192</v>
      </c>
      <c r="ME3" s="245" t="s">
        <v>2193</v>
      </c>
      <c r="MF3" s="245" t="s">
        <v>2194</v>
      </c>
      <c r="MG3" s="245" t="s">
        <v>2195</v>
      </c>
      <c r="MH3" s="245" t="s">
        <v>2196</v>
      </c>
      <c r="MI3" s="245" t="s">
        <v>2197</v>
      </c>
      <c r="MJ3" s="245" t="s">
        <v>2198</v>
      </c>
      <c r="MK3" s="245" t="s">
        <v>2199</v>
      </c>
      <c r="ML3" s="245" t="s">
        <v>2200</v>
      </c>
      <c r="MM3" s="245" t="s">
        <v>2201</v>
      </c>
      <c r="MN3" s="245" t="s">
        <v>2202</v>
      </c>
      <c r="MO3" s="245" t="s">
        <v>2203</v>
      </c>
      <c r="MP3" s="245" t="s">
        <v>2204</v>
      </c>
      <c r="MQ3" s="245" t="s">
        <v>2205</v>
      </c>
      <c r="MR3" s="245" t="s">
        <v>2206</v>
      </c>
      <c r="MS3" s="245" t="s">
        <v>2207</v>
      </c>
      <c r="MT3" s="245" t="s">
        <v>2208</v>
      </c>
      <c r="MU3" s="245" t="s">
        <v>2209</v>
      </c>
      <c r="MV3" s="245" t="s">
        <v>2210</v>
      </c>
      <c r="MW3" s="245" t="s">
        <v>2211</v>
      </c>
      <c r="MX3" s="245" t="s">
        <v>2212</v>
      </c>
      <c r="MY3" s="245" t="s">
        <v>2213</v>
      </c>
      <c r="MZ3" s="245" t="s">
        <v>2214</v>
      </c>
      <c r="NA3" s="245" t="s">
        <v>2215</v>
      </c>
      <c r="NB3" s="245" t="s">
        <v>2216</v>
      </c>
      <c r="NC3" s="245" t="s">
        <v>2217</v>
      </c>
      <c r="ND3" s="245" t="s">
        <v>2218</v>
      </c>
      <c r="NE3" s="245" t="s">
        <v>2219</v>
      </c>
      <c r="NF3" s="245" t="s">
        <v>2220</v>
      </c>
      <c r="NG3" s="245" t="s">
        <v>2221</v>
      </c>
      <c r="NH3" s="245" t="s">
        <v>2222</v>
      </c>
      <c r="NI3" s="245" t="s">
        <v>2223</v>
      </c>
      <c r="NJ3" s="245" t="s">
        <v>2224</v>
      </c>
      <c r="NK3" s="245" t="s">
        <v>2225</v>
      </c>
      <c r="NL3" s="245" t="s">
        <v>2226</v>
      </c>
      <c r="NM3" s="245" t="s">
        <v>2227</v>
      </c>
      <c r="NN3" s="245" t="s">
        <v>2228</v>
      </c>
      <c r="NO3" s="245" t="s">
        <v>2229</v>
      </c>
      <c r="NP3" s="245" t="s">
        <v>2230</v>
      </c>
      <c r="NQ3" s="245" t="s">
        <v>2231</v>
      </c>
      <c r="NR3" s="245" t="s">
        <v>2232</v>
      </c>
      <c r="NS3" s="245" t="s">
        <v>2233</v>
      </c>
      <c r="NT3" s="245" t="s">
        <v>2234</v>
      </c>
      <c r="NU3" s="245" t="s">
        <v>2235</v>
      </c>
      <c r="NV3" s="245" t="s">
        <v>2236</v>
      </c>
      <c r="NW3" s="245" t="s">
        <v>2237</v>
      </c>
      <c r="NX3" s="245" t="s">
        <v>2238</v>
      </c>
      <c r="NY3" s="245" t="s">
        <v>2239</v>
      </c>
      <c r="NZ3" s="245" t="s">
        <v>2240</v>
      </c>
      <c r="OA3" s="245" t="s">
        <v>2241</v>
      </c>
      <c r="OB3" s="245" t="s">
        <v>2242</v>
      </c>
      <c r="OC3" s="245" t="s">
        <v>2243</v>
      </c>
      <c r="OD3" s="245" t="s">
        <v>2244</v>
      </c>
      <c r="OE3" s="245" t="s">
        <v>2245</v>
      </c>
      <c r="OF3" s="245" t="s">
        <v>2246</v>
      </c>
      <c r="OG3" s="245" t="s">
        <v>2247</v>
      </c>
      <c r="OH3" s="245" t="s">
        <v>2248</v>
      </c>
      <c r="OI3" s="245" t="s">
        <v>2249</v>
      </c>
      <c r="OJ3" s="245" t="s">
        <v>2250</v>
      </c>
      <c r="OK3" s="245" t="s">
        <v>2251</v>
      </c>
      <c r="OL3" s="245" t="s">
        <v>2252</v>
      </c>
      <c r="OM3" s="245" t="s">
        <v>2253</v>
      </c>
      <c r="ON3" s="245" t="s">
        <v>2254</v>
      </c>
      <c r="OO3" s="245" t="s">
        <v>2255</v>
      </c>
      <c r="OP3" s="245" t="s">
        <v>2256</v>
      </c>
      <c r="OQ3" s="245" t="s">
        <v>2257</v>
      </c>
      <c r="OR3" s="245" t="s">
        <v>2258</v>
      </c>
      <c r="OS3" s="245" t="s">
        <v>2259</v>
      </c>
      <c r="OT3" s="245" t="s">
        <v>2260</v>
      </c>
      <c r="OU3" s="245" t="s">
        <v>2261</v>
      </c>
      <c r="OV3" s="245" t="s">
        <v>2262</v>
      </c>
      <c r="OW3" s="245" t="s">
        <v>2263</v>
      </c>
      <c r="OX3" s="245" t="s">
        <v>2264</v>
      </c>
      <c r="OY3" s="245" t="s">
        <v>2265</v>
      </c>
      <c r="OZ3" s="245" t="s">
        <v>2266</v>
      </c>
      <c r="PA3" s="245" t="s">
        <v>2267</v>
      </c>
      <c r="PB3" s="245" t="s">
        <v>2268</v>
      </c>
      <c r="PC3" s="245" t="s">
        <v>2269</v>
      </c>
      <c r="PD3" s="245" t="s">
        <v>2270</v>
      </c>
      <c r="PE3" s="245" t="s">
        <v>2271</v>
      </c>
      <c r="PF3" s="245" t="s">
        <v>2272</v>
      </c>
      <c r="PG3" s="245" t="s">
        <v>2273</v>
      </c>
      <c r="PH3" s="245" t="s">
        <v>2274</v>
      </c>
      <c r="PI3" s="245" t="s">
        <v>2275</v>
      </c>
      <c r="PJ3" s="245" t="s">
        <v>2276</v>
      </c>
      <c r="PK3" s="245" t="s">
        <v>2277</v>
      </c>
      <c r="PL3" s="245" t="s">
        <v>2278</v>
      </c>
      <c r="PM3" s="245" t="s">
        <v>2279</v>
      </c>
      <c r="PN3" s="245" t="s">
        <v>2280</v>
      </c>
      <c r="PO3" s="245" t="s">
        <v>2281</v>
      </c>
      <c r="PP3" s="245" t="s">
        <v>2282</v>
      </c>
      <c r="PQ3" s="245" t="s">
        <v>2283</v>
      </c>
      <c r="PR3" s="245" t="s">
        <v>2284</v>
      </c>
      <c r="PS3" s="245" t="s">
        <v>2285</v>
      </c>
      <c r="PT3" s="245" t="s">
        <v>2286</v>
      </c>
      <c r="PU3" s="245" t="s">
        <v>2287</v>
      </c>
      <c r="PV3" s="245" t="s">
        <v>2288</v>
      </c>
      <c r="PW3" s="245" t="s">
        <v>2289</v>
      </c>
      <c r="PX3" s="245" t="s">
        <v>2290</v>
      </c>
      <c r="PY3" s="245" t="s">
        <v>2291</v>
      </c>
      <c r="PZ3" s="245" t="s">
        <v>2292</v>
      </c>
      <c r="QA3" s="245" t="s">
        <v>2293</v>
      </c>
      <c r="QB3" s="245" t="s">
        <v>2294</v>
      </c>
      <c r="QC3" s="245" t="s">
        <v>2295</v>
      </c>
      <c r="QD3" s="245" t="s">
        <v>2296</v>
      </c>
      <c r="QE3" s="245" t="s">
        <v>2297</v>
      </c>
      <c r="QF3" s="245" t="s">
        <v>2298</v>
      </c>
      <c r="QG3" s="245" t="s">
        <v>2299</v>
      </c>
      <c r="QH3" s="245" t="s">
        <v>2300</v>
      </c>
      <c r="QI3" s="245" t="s">
        <v>2301</v>
      </c>
      <c r="QJ3" s="245" t="s">
        <v>2302</v>
      </c>
      <c r="QK3" s="245" t="s">
        <v>2303</v>
      </c>
      <c r="QL3" s="245" t="s">
        <v>2304</v>
      </c>
      <c r="QM3" s="245" t="s">
        <v>2305</v>
      </c>
      <c r="QN3" s="245" t="s">
        <v>2306</v>
      </c>
      <c r="QO3" s="245" t="s">
        <v>2307</v>
      </c>
      <c r="QP3" s="245" t="s">
        <v>2308</v>
      </c>
      <c r="QQ3" s="245" t="s">
        <v>2309</v>
      </c>
      <c r="QR3" s="245" t="s">
        <v>2310</v>
      </c>
      <c r="QS3" s="245" t="s">
        <v>2311</v>
      </c>
      <c r="QT3" s="245" t="s">
        <v>2312</v>
      </c>
      <c r="QU3" s="245" t="s">
        <v>2313</v>
      </c>
      <c r="QV3" s="245" t="s">
        <v>2314</v>
      </c>
      <c r="QW3" s="245" t="s">
        <v>2315</v>
      </c>
      <c r="QX3" s="245" t="s">
        <v>2316</v>
      </c>
      <c r="QY3" s="245" t="s">
        <v>2317</v>
      </c>
      <c r="QZ3" s="245" t="s">
        <v>2318</v>
      </c>
      <c r="RA3" s="246" t="s">
        <v>2319</v>
      </c>
      <c r="RB3" s="246" t="s">
        <v>2320</v>
      </c>
      <c r="RC3" s="246" t="s">
        <v>2321</v>
      </c>
      <c r="RD3" s="246" t="s">
        <v>2322</v>
      </c>
      <c r="RE3" s="246" t="s">
        <v>2323</v>
      </c>
      <c r="RF3" s="246" t="s">
        <v>2324</v>
      </c>
      <c r="RG3" s="246" t="s">
        <v>2325</v>
      </c>
      <c r="RH3" s="246" t="s">
        <v>2326</v>
      </c>
      <c r="RI3" s="246" t="s">
        <v>2327</v>
      </c>
      <c r="RJ3" s="246" t="s">
        <v>2328</v>
      </c>
      <c r="RK3" s="246" t="s">
        <v>2329</v>
      </c>
      <c r="RL3" s="246" t="s">
        <v>2330</v>
      </c>
      <c r="RM3" s="246" t="s">
        <v>2331</v>
      </c>
      <c r="RN3" s="246" t="s">
        <v>2332</v>
      </c>
      <c r="RO3" s="246" t="s">
        <v>2333</v>
      </c>
      <c r="RP3" s="246" t="s">
        <v>2334</v>
      </c>
      <c r="RQ3" s="246" t="s">
        <v>2335</v>
      </c>
      <c r="RR3" s="246" t="s">
        <v>2336</v>
      </c>
      <c r="RS3" s="246" t="s">
        <v>2337</v>
      </c>
      <c r="RT3" s="246" t="s">
        <v>2338</v>
      </c>
      <c r="RU3" s="246" t="s">
        <v>2339</v>
      </c>
      <c r="RV3" s="246" t="s">
        <v>2340</v>
      </c>
      <c r="RW3" s="246" t="s">
        <v>2341</v>
      </c>
      <c r="RX3" s="246" t="s">
        <v>2342</v>
      </c>
      <c r="RY3" s="246" t="s">
        <v>2343</v>
      </c>
      <c r="RZ3" s="246" t="s">
        <v>2344</v>
      </c>
      <c r="SA3" s="246" t="s">
        <v>2345</v>
      </c>
      <c r="SB3" s="246" t="s">
        <v>2346</v>
      </c>
      <c r="SC3" s="246" t="s">
        <v>2347</v>
      </c>
      <c r="SD3" s="246" t="s">
        <v>2348</v>
      </c>
      <c r="SE3" s="246" t="s">
        <v>2349</v>
      </c>
      <c r="SF3" s="246" t="s">
        <v>2350</v>
      </c>
      <c r="SG3" s="246" t="s">
        <v>2351</v>
      </c>
      <c r="SH3" s="246" t="s">
        <v>2352</v>
      </c>
      <c r="SI3" s="246" t="s">
        <v>2353</v>
      </c>
      <c r="SJ3" s="246" t="s">
        <v>2354</v>
      </c>
      <c r="SK3" s="246" t="s">
        <v>2355</v>
      </c>
      <c r="SL3" s="246" t="s">
        <v>2356</v>
      </c>
      <c r="SM3" s="246" t="s">
        <v>2357</v>
      </c>
      <c r="SN3" s="246" t="s">
        <v>2358</v>
      </c>
      <c r="SO3" s="246" t="s">
        <v>2359</v>
      </c>
      <c r="SP3" s="246" t="s">
        <v>2360</v>
      </c>
      <c r="SQ3" s="246" t="s">
        <v>2361</v>
      </c>
      <c r="SR3" s="246" t="s">
        <v>2362</v>
      </c>
      <c r="SS3" s="246" t="s">
        <v>2363</v>
      </c>
      <c r="ST3" s="246" t="s">
        <v>2364</v>
      </c>
      <c r="SU3" s="246" t="s">
        <v>2365</v>
      </c>
      <c r="SV3" s="246" t="s">
        <v>2366</v>
      </c>
      <c r="SW3" s="246" t="s">
        <v>2367</v>
      </c>
      <c r="SX3" s="246" t="s">
        <v>2368</v>
      </c>
      <c r="SY3" s="246" t="s">
        <v>2369</v>
      </c>
      <c r="SZ3" s="246" t="s">
        <v>2370</v>
      </c>
      <c r="TA3" s="246" t="s">
        <v>2371</v>
      </c>
      <c r="TB3" s="246" t="s">
        <v>2372</v>
      </c>
      <c r="TC3" s="246" t="s">
        <v>2373</v>
      </c>
      <c r="TD3" s="246" t="s">
        <v>2374</v>
      </c>
      <c r="TE3" s="246" t="s">
        <v>2375</v>
      </c>
      <c r="TF3" s="246" t="s">
        <v>2376</v>
      </c>
      <c r="TG3" s="246" t="s">
        <v>2377</v>
      </c>
      <c r="TH3" s="246" t="s">
        <v>2378</v>
      </c>
      <c r="TI3" s="246" t="s">
        <v>2379</v>
      </c>
      <c r="TJ3" s="246" t="s">
        <v>2380</v>
      </c>
      <c r="TK3" s="246" t="s">
        <v>2381</v>
      </c>
      <c r="TL3" s="246" t="s">
        <v>2382</v>
      </c>
      <c r="TM3" s="246" t="s">
        <v>2383</v>
      </c>
      <c r="TN3" s="246" t="s">
        <v>2384</v>
      </c>
      <c r="TO3" s="246" t="s">
        <v>2385</v>
      </c>
      <c r="TP3" s="246" t="s">
        <v>2386</v>
      </c>
      <c r="TQ3" s="246" t="s">
        <v>2387</v>
      </c>
      <c r="TR3" s="246" t="s">
        <v>2388</v>
      </c>
      <c r="TS3" s="246" t="s">
        <v>2389</v>
      </c>
      <c r="TT3" s="246" t="s">
        <v>2390</v>
      </c>
      <c r="TU3" s="246" t="s">
        <v>2391</v>
      </c>
      <c r="TV3" s="246" t="s">
        <v>2392</v>
      </c>
      <c r="TW3" s="246" t="s">
        <v>2393</v>
      </c>
      <c r="TX3" s="246" t="s">
        <v>2394</v>
      </c>
      <c r="TY3" s="246" t="s">
        <v>2395</v>
      </c>
      <c r="TZ3" s="246" t="s">
        <v>2396</v>
      </c>
      <c r="UA3" s="246" t="s">
        <v>2397</v>
      </c>
      <c r="UB3" s="246" t="s">
        <v>2398</v>
      </c>
      <c r="UC3" s="246" t="s">
        <v>2399</v>
      </c>
      <c r="UD3" s="246" t="s">
        <v>2400</v>
      </c>
      <c r="UE3" s="246" t="s">
        <v>2401</v>
      </c>
      <c r="UF3" s="246" t="s">
        <v>2402</v>
      </c>
      <c r="UG3" s="246" t="s">
        <v>2403</v>
      </c>
      <c r="UH3" s="246" t="s">
        <v>2404</v>
      </c>
      <c r="UI3" s="246" t="s">
        <v>2405</v>
      </c>
      <c r="UJ3" s="246" t="s">
        <v>2406</v>
      </c>
      <c r="UK3" s="246" t="s">
        <v>2407</v>
      </c>
      <c r="UL3" s="246" t="s">
        <v>2408</v>
      </c>
      <c r="UM3" s="246" t="s">
        <v>2409</v>
      </c>
      <c r="UN3" s="246" t="s">
        <v>2410</v>
      </c>
      <c r="UO3" s="246" t="s">
        <v>2411</v>
      </c>
      <c r="UP3" s="246" t="s">
        <v>2412</v>
      </c>
      <c r="UQ3" s="246" t="s">
        <v>2413</v>
      </c>
      <c r="UR3" s="246" t="s">
        <v>2414</v>
      </c>
      <c r="US3" s="246" t="s">
        <v>2415</v>
      </c>
      <c r="UT3" s="246" t="s">
        <v>2416</v>
      </c>
      <c r="UU3" s="246" t="s">
        <v>2417</v>
      </c>
      <c r="UV3" s="246" t="s">
        <v>2418</v>
      </c>
      <c r="UW3" s="246" t="s">
        <v>2419</v>
      </c>
      <c r="UX3" s="246" t="s">
        <v>2420</v>
      </c>
      <c r="UY3" s="246" t="s">
        <v>2421</v>
      </c>
      <c r="UZ3" s="246" t="s">
        <v>2422</v>
      </c>
      <c r="VA3" s="246" t="s">
        <v>2423</v>
      </c>
      <c r="VB3" s="246" t="s">
        <v>2424</v>
      </c>
      <c r="VC3" s="246" t="s">
        <v>2425</v>
      </c>
      <c r="VD3" s="246" t="s">
        <v>2426</v>
      </c>
      <c r="VE3" s="246" t="s">
        <v>2427</v>
      </c>
      <c r="VF3" s="246" t="s">
        <v>2428</v>
      </c>
      <c r="VG3" s="246" t="s">
        <v>2429</v>
      </c>
      <c r="VH3" s="246" t="s">
        <v>2430</v>
      </c>
      <c r="VI3" s="246" t="s">
        <v>2431</v>
      </c>
      <c r="VJ3" s="246" t="s">
        <v>2432</v>
      </c>
      <c r="VK3" s="246" t="s">
        <v>2433</v>
      </c>
      <c r="VL3" s="246" t="s">
        <v>2434</v>
      </c>
      <c r="VM3" s="246" t="s">
        <v>2435</v>
      </c>
      <c r="VN3" s="246" t="s">
        <v>2436</v>
      </c>
      <c r="VO3" s="246" t="s">
        <v>2437</v>
      </c>
      <c r="VP3" s="246" t="s">
        <v>2438</v>
      </c>
      <c r="VQ3" s="246" t="s">
        <v>2439</v>
      </c>
      <c r="VR3" s="246" t="s">
        <v>2440</v>
      </c>
      <c r="VS3" s="246" t="s">
        <v>2441</v>
      </c>
      <c r="VT3" s="246" t="s">
        <v>2442</v>
      </c>
      <c r="VU3" s="246" t="s">
        <v>2443</v>
      </c>
      <c r="VV3" s="246" t="s">
        <v>2444</v>
      </c>
      <c r="VW3" s="246" t="s">
        <v>2445</v>
      </c>
      <c r="VX3" s="246" t="s">
        <v>2446</v>
      </c>
      <c r="VY3" s="246" t="s">
        <v>2447</v>
      </c>
      <c r="VZ3" s="246" t="s">
        <v>2448</v>
      </c>
      <c r="WA3" s="246" t="s">
        <v>2449</v>
      </c>
      <c r="WB3" s="246" t="s">
        <v>2450</v>
      </c>
      <c r="WC3" s="246" t="s">
        <v>2451</v>
      </c>
      <c r="WD3" s="246" t="s">
        <v>2452</v>
      </c>
      <c r="WE3" s="246" t="s">
        <v>2453</v>
      </c>
      <c r="WF3" s="246" t="s">
        <v>2454</v>
      </c>
      <c r="WG3" s="246" t="s">
        <v>2455</v>
      </c>
      <c r="WH3" s="246" t="s">
        <v>2456</v>
      </c>
      <c r="WI3" s="246" t="s">
        <v>2457</v>
      </c>
      <c r="WJ3" s="246" t="s">
        <v>2458</v>
      </c>
      <c r="WK3" s="247" t="s">
        <v>2459</v>
      </c>
      <c r="WL3" s="247" t="s">
        <v>2460</v>
      </c>
      <c r="WM3" s="247" t="s">
        <v>2461</v>
      </c>
      <c r="WN3" s="247" t="s">
        <v>2462</v>
      </c>
      <c r="WO3" s="247" t="s">
        <v>2463</v>
      </c>
      <c r="WP3" s="247" t="s">
        <v>2464</v>
      </c>
      <c r="WQ3" s="247" t="s">
        <v>2465</v>
      </c>
      <c r="WR3" s="247" t="s">
        <v>2864</v>
      </c>
      <c r="WS3" s="247" t="s">
        <v>2865</v>
      </c>
      <c r="WT3" s="247" t="s">
        <v>2466</v>
      </c>
      <c r="WU3" s="247" t="s">
        <v>2467</v>
      </c>
      <c r="WV3" s="247" t="s">
        <v>2468</v>
      </c>
      <c r="WW3" s="247" t="s">
        <v>2469</v>
      </c>
      <c r="WX3" s="247" t="s">
        <v>2470</v>
      </c>
      <c r="WY3" s="247" t="s">
        <v>2471</v>
      </c>
      <c r="WZ3" s="247" t="s">
        <v>2472</v>
      </c>
      <c r="XA3" s="247" t="s">
        <v>2870</v>
      </c>
      <c r="XB3" s="247" t="s">
        <v>2871</v>
      </c>
      <c r="XC3" s="247" t="s">
        <v>2473</v>
      </c>
      <c r="XD3" s="247" t="s">
        <v>2474</v>
      </c>
      <c r="XE3" s="247" t="s">
        <v>2475</v>
      </c>
      <c r="XF3" s="247" t="s">
        <v>2476</v>
      </c>
      <c r="XG3" s="247" t="s">
        <v>2477</v>
      </c>
      <c r="XH3" s="247" t="s">
        <v>2478</v>
      </c>
      <c r="XI3" s="247" t="s">
        <v>2479</v>
      </c>
      <c r="XJ3" s="247" t="s">
        <v>2872</v>
      </c>
      <c r="XK3" s="247" t="s">
        <v>2873</v>
      </c>
      <c r="XL3" s="247" t="s">
        <v>2480</v>
      </c>
      <c r="XM3" s="247" t="s">
        <v>2481</v>
      </c>
      <c r="XN3" s="247" t="s">
        <v>2482</v>
      </c>
      <c r="XO3" s="247" t="s">
        <v>2483</v>
      </c>
      <c r="XP3" s="247" t="s">
        <v>2484</v>
      </c>
      <c r="XQ3" s="247" t="s">
        <v>2485</v>
      </c>
      <c r="XR3" s="247" t="s">
        <v>2486</v>
      </c>
      <c r="XS3" s="247" t="s">
        <v>2874</v>
      </c>
      <c r="XT3" s="247" t="s">
        <v>2875</v>
      </c>
      <c r="XU3" s="247" t="s">
        <v>2487</v>
      </c>
      <c r="XV3" s="247" t="s">
        <v>2488</v>
      </c>
      <c r="XW3" s="247" t="s">
        <v>2489</v>
      </c>
      <c r="XX3" s="247" t="s">
        <v>2490</v>
      </c>
      <c r="XY3" s="247" t="s">
        <v>2491</v>
      </c>
      <c r="XZ3" s="247" t="s">
        <v>2492</v>
      </c>
      <c r="YA3" s="247" t="s">
        <v>2493</v>
      </c>
      <c r="YB3" s="247" t="s">
        <v>2876</v>
      </c>
      <c r="YC3" s="247" t="s">
        <v>2877</v>
      </c>
      <c r="YD3" s="247" t="s">
        <v>2494</v>
      </c>
      <c r="YE3" s="247" t="s">
        <v>2495</v>
      </c>
      <c r="YF3" s="247" t="s">
        <v>2496</v>
      </c>
      <c r="YG3" s="247" t="s">
        <v>2497</v>
      </c>
      <c r="YH3" s="247" t="s">
        <v>2498</v>
      </c>
      <c r="YI3" s="247" t="s">
        <v>2499</v>
      </c>
      <c r="YJ3" s="247" t="s">
        <v>2500</v>
      </c>
      <c r="YK3" s="247" t="s">
        <v>2878</v>
      </c>
      <c r="YL3" s="247" t="s">
        <v>2879</v>
      </c>
      <c r="YM3" s="247" t="s">
        <v>2501</v>
      </c>
      <c r="YN3" s="247" t="s">
        <v>2502</v>
      </c>
      <c r="YO3" s="247" t="s">
        <v>2503</v>
      </c>
      <c r="YP3" s="247" t="s">
        <v>2504</v>
      </c>
      <c r="YQ3" s="247" t="s">
        <v>2505</v>
      </c>
      <c r="YR3" s="247" t="s">
        <v>2506</v>
      </c>
      <c r="YS3" s="247" t="s">
        <v>2507</v>
      </c>
      <c r="YT3" s="247" t="s">
        <v>2880</v>
      </c>
      <c r="YU3" s="247" t="s">
        <v>2881</v>
      </c>
      <c r="YV3" s="247" t="s">
        <v>2508</v>
      </c>
      <c r="YW3" s="247" t="s">
        <v>2509</v>
      </c>
      <c r="YX3" s="247" t="s">
        <v>2510</v>
      </c>
      <c r="YY3" s="247" t="s">
        <v>2511</v>
      </c>
      <c r="YZ3" s="247" t="s">
        <v>2512</v>
      </c>
      <c r="ZA3" s="247" t="s">
        <v>2513</v>
      </c>
      <c r="ZB3" s="247" t="s">
        <v>2514</v>
      </c>
      <c r="ZC3" s="247" t="s">
        <v>2882</v>
      </c>
      <c r="ZD3" s="247" t="s">
        <v>2883</v>
      </c>
      <c r="ZE3" s="247" t="s">
        <v>2515</v>
      </c>
      <c r="ZF3" s="247" t="s">
        <v>2516</v>
      </c>
      <c r="ZG3" s="247" t="s">
        <v>2517</v>
      </c>
      <c r="ZH3" s="247" t="s">
        <v>2518</v>
      </c>
      <c r="ZI3" s="247" t="s">
        <v>2519</v>
      </c>
      <c r="ZJ3" s="247" t="s">
        <v>2520</v>
      </c>
      <c r="ZK3" s="247" t="s">
        <v>2521</v>
      </c>
      <c r="ZL3" s="247" t="s">
        <v>2884</v>
      </c>
      <c r="ZM3" s="247" t="s">
        <v>2885</v>
      </c>
      <c r="ZN3" s="247" t="s">
        <v>2522</v>
      </c>
      <c r="ZO3" s="247" t="s">
        <v>2523</v>
      </c>
      <c r="ZP3" s="247" t="s">
        <v>2524</v>
      </c>
      <c r="ZQ3" s="247" t="s">
        <v>2525</v>
      </c>
      <c r="ZR3" s="247" t="s">
        <v>2526</v>
      </c>
      <c r="ZS3" s="247" t="s">
        <v>2527</v>
      </c>
      <c r="ZT3" s="247" t="s">
        <v>2528</v>
      </c>
      <c r="ZU3" s="247" t="s">
        <v>2938</v>
      </c>
      <c r="ZV3" s="247" t="s">
        <v>2939</v>
      </c>
      <c r="ZW3" s="247" t="s">
        <v>2529</v>
      </c>
      <c r="ZX3" s="247" t="s">
        <v>2530</v>
      </c>
      <c r="ZY3" s="247" t="s">
        <v>2531</v>
      </c>
      <c r="ZZ3" s="247" t="s">
        <v>2532</v>
      </c>
      <c r="AAA3" s="247" t="s">
        <v>2533</v>
      </c>
      <c r="AAB3" s="247" t="s">
        <v>2534</v>
      </c>
      <c r="AAC3" s="247" t="s">
        <v>2535</v>
      </c>
      <c r="AAD3" s="247" t="s">
        <v>2940</v>
      </c>
      <c r="AAE3" s="247" t="s">
        <v>2941</v>
      </c>
      <c r="AAF3" s="247" t="s">
        <v>2536</v>
      </c>
      <c r="AAG3" s="247" t="s">
        <v>2537</v>
      </c>
      <c r="AAH3" s="247" t="s">
        <v>2538</v>
      </c>
      <c r="AAI3" s="247" t="s">
        <v>2539</v>
      </c>
      <c r="AAJ3" s="247" t="s">
        <v>2540</v>
      </c>
      <c r="AAK3" s="247" t="s">
        <v>2541</v>
      </c>
      <c r="AAL3" s="247" t="s">
        <v>2542</v>
      </c>
      <c r="AAM3" s="247" t="s">
        <v>2942</v>
      </c>
      <c r="AAN3" s="247" t="s">
        <v>2943</v>
      </c>
      <c r="AAO3" s="247" t="s">
        <v>2543</v>
      </c>
      <c r="AAP3" s="247" t="s">
        <v>2544</v>
      </c>
      <c r="AAQ3" s="247" t="s">
        <v>2545</v>
      </c>
      <c r="AAR3" s="247" t="s">
        <v>2546</v>
      </c>
      <c r="AAS3" s="247" t="s">
        <v>2547</v>
      </c>
      <c r="AAT3" s="247" t="s">
        <v>2548</v>
      </c>
      <c r="AAU3" s="247" t="s">
        <v>2549</v>
      </c>
      <c r="AAV3" s="247" t="s">
        <v>2944</v>
      </c>
      <c r="AAW3" s="247" t="s">
        <v>2945</v>
      </c>
      <c r="AAX3" s="247" t="s">
        <v>2550</v>
      </c>
      <c r="AAY3" s="247" t="s">
        <v>2551</v>
      </c>
      <c r="AAZ3" s="247" t="s">
        <v>2552</v>
      </c>
      <c r="ABA3" s="247" t="s">
        <v>2553</v>
      </c>
      <c r="ABB3" s="247" t="s">
        <v>2554</v>
      </c>
      <c r="ABC3" s="247" t="s">
        <v>2555</v>
      </c>
      <c r="ABD3" s="247" t="s">
        <v>2556</v>
      </c>
      <c r="ABE3" s="247" t="s">
        <v>2946</v>
      </c>
      <c r="ABF3" s="247" t="s">
        <v>2947</v>
      </c>
      <c r="ABG3" s="247" t="s">
        <v>2557</v>
      </c>
      <c r="ABH3" s="247" t="s">
        <v>2558</v>
      </c>
      <c r="ABI3" s="247" t="s">
        <v>2559</v>
      </c>
      <c r="ABJ3" s="247" t="s">
        <v>2560</v>
      </c>
      <c r="ABK3" s="247" t="s">
        <v>2561</v>
      </c>
      <c r="ABL3" s="247" t="s">
        <v>2562</v>
      </c>
      <c r="ABM3" s="247" t="s">
        <v>2563</v>
      </c>
      <c r="ABN3" s="247" t="s">
        <v>2948</v>
      </c>
      <c r="ABO3" s="247" t="s">
        <v>2949</v>
      </c>
      <c r="ABP3" s="247" t="s">
        <v>2564</v>
      </c>
      <c r="ABQ3" s="247" t="s">
        <v>2565</v>
      </c>
      <c r="ABR3" s="247" t="s">
        <v>2566</v>
      </c>
      <c r="ABS3" s="247" t="s">
        <v>2567</v>
      </c>
      <c r="ABT3" s="247" t="s">
        <v>2568</v>
      </c>
      <c r="ABU3" s="247" t="s">
        <v>2569</v>
      </c>
      <c r="ABV3" s="247" t="s">
        <v>2570</v>
      </c>
      <c r="ABW3" s="247" t="s">
        <v>2954</v>
      </c>
      <c r="ABX3" s="247" t="s">
        <v>2955</v>
      </c>
      <c r="ABY3" s="247" t="s">
        <v>2571</v>
      </c>
      <c r="ABZ3" s="247" t="s">
        <v>2572</v>
      </c>
      <c r="ACA3" s="247" t="s">
        <v>2573</v>
      </c>
      <c r="ACB3" s="247" t="s">
        <v>2574</v>
      </c>
      <c r="ACC3" s="247" t="s">
        <v>2575</v>
      </c>
      <c r="ACD3" s="247" t="s">
        <v>2576</v>
      </c>
      <c r="ACE3" s="247" t="s">
        <v>2577</v>
      </c>
      <c r="ACF3" s="247" t="s">
        <v>2936</v>
      </c>
      <c r="ACG3" s="247" t="s">
        <v>2937</v>
      </c>
      <c r="ACH3" s="247" t="s">
        <v>2578</v>
      </c>
      <c r="ACI3" s="247" t="s">
        <v>2579</v>
      </c>
      <c r="ACJ3" s="247" t="s">
        <v>2580</v>
      </c>
      <c r="ACK3" s="247" t="s">
        <v>2581</v>
      </c>
      <c r="ACL3" s="247" t="s">
        <v>2582</v>
      </c>
      <c r="ACM3" s="247" t="s">
        <v>2583</v>
      </c>
      <c r="ACN3" s="247" t="s">
        <v>2584</v>
      </c>
      <c r="ACO3" s="247" t="s">
        <v>2585</v>
      </c>
      <c r="ACP3" s="247" t="s">
        <v>2586</v>
      </c>
      <c r="ACQ3" s="247" t="s">
        <v>2587</v>
      </c>
      <c r="ACR3" s="247" t="s">
        <v>2588</v>
      </c>
      <c r="ACS3" s="247" t="s">
        <v>2589</v>
      </c>
      <c r="ACT3" s="247" t="s">
        <v>2590</v>
      </c>
      <c r="ACU3" s="247" t="s">
        <v>2591</v>
      </c>
      <c r="ACV3" s="247" t="s">
        <v>2592</v>
      </c>
      <c r="ACW3" s="247" t="s">
        <v>2593</v>
      </c>
      <c r="ACX3" s="247" t="s">
        <v>2594</v>
      </c>
      <c r="ACY3" s="247" t="s">
        <v>2595</v>
      </c>
      <c r="ACZ3" s="247" t="s">
        <v>2596</v>
      </c>
      <c r="ADA3" s="247" t="s">
        <v>2597</v>
      </c>
      <c r="ADB3" s="279" t="s">
        <v>2598</v>
      </c>
      <c r="ADC3" s="279" t="s">
        <v>2599</v>
      </c>
      <c r="ADD3" s="279" t="s">
        <v>2600</v>
      </c>
      <c r="ADE3" s="279" t="s">
        <v>2601</v>
      </c>
      <c r="ADF3" s="279" t="s">
        <v>2602</v>
      </c>
      <c r="ADG3" s="279" t="s">
        <v>2603</v>
      </c>
      <c r="ADH3" s="279" t="s">
        <v>2604</v>
      </c>
      <c r="ADI3" s="279" t="s">
        <v>2605</v>
      </c>
      <c r="ADJ3" s="279" t="s">
        <v>2606</v>
      </c>
      <c r="ADK3" s="279" t="s">
        <v>2607</v>
      </c>
      <c r="ADL3" s="279" t="s">
        <v>2608</v>
      </c>
      <c r="ADM3" s="279" t="s">
        <v>2609</v>
      </c>
      <c r="ADN3" s="279" t="s">
        <v>2610</v>
      </c>
      <c r="ADO3" s="279" t="s">
        <v>2611</v>
      </c>
      <c r="ADP3" s="279" t="s">
        <v>2612</v>
      </c>
      <c r="ADQ3" s="279" t="s">
        <v>2613</v>
      </c>
      <c r="ADR3" s="279" t="s">
        <v>2614</v>
      </c>
      <c r="ADS3" s="279" t="s">
        <v>2615</v>
      </c>
      <c r="ADT3" s="279" t="s">
        <v>2616</v>
      </c>
      <c r="ADU3" s="279" t="s">
        <v>2617</v>
      </c>
      <c r="ADV3" s="279" t="s">
        <v>2618</v>
      </c>
      <c r="ADW3" s="279" t="s">
        <v>2619</v>
      </c>
      <c r="ADX3" s="279" t="s">
        <v>2620</v>
      </c>
      <c r="ADY3" s="279" t="s">
        <v>2621</v>
      </c>
      <c r="ADZ3" s="279" t="s">
        <v>2622</v>
      </c>
      <c r="AEA3" s="279" t="s">
        <v>2623</v>
      </c>
      <c r="AEB3" s="279" t="s">
        <v>2624</v>
      </c>
      <c r="AEC3" s="279" t="s">
        <v>2625</v>
      </c>
      <c r="AED3" s="279" t="s">
        <v>2626</v>
      </c>
      <c r="AEE3" s="279" t="s">
        <v>2627</v>
      </c>
      <c r="AEF3" s="279" t="s">
        <v>2628</v>
      </c>
      <c r="AEG3" s="279" t="s">
        <v>2629</v>
      </c>
      <c r="AEH3" s="279" t="s">
        <v>2630</v>
      </c>
      <c r="AEI3" s="279" t="s">
        <v>2631</v>
      </c>
      <c r="AEJ3" s="279" t="s">
        <v>2632</v>
      </c>
      <c r="AEK3" s="279" t="s">
        <v>2633</v>
      </c>
      <c r="AEL3" s="279" t="s">
        <v>2634</v>
      </c>
      <c r="AEM3" s="279" t="s">
        <v>2635</v>
      </c>
      <c r="AEN3" s="279" t="s">
        <v>2636</v>
      </c>
      <c r="AEO3" s="279" t="s">
        <v>2637</v>
      </c>
      <c r="AEP3" s="279" t="s">
        <v>2638</v>
      </c>
      <c r="AEQ3" s="279" t="s">
        <v>2639</v>
      </c>
      <c r="AER3" s="279" t="s">
        <v>2640</v>
      </c>
      <c r="AES3" s="279" t="s">
        <v>2641</v>
      </c>
      <c r="AET3" s="279" t="s">
        <v>2642</v>
      </c>
      <c r="AEU3" s="279" t="s">
        <v>2643</v>
      </c>
      <c r="AEV3" s="279" t="s">
        <v>2644</v>
      </c>
      <c r="AEW3" s="279" t="s">
        <v>2645</v>
      </c>
      <c r="AEX3" s="279" t="s">
        <v>2646</v>
      </c>
      <c r="AEY3" s="279" t="s">
        <v>2647</v>
      </c>
      <c r="AEZ3" s="279" t="s">
        <v>2648</v>
      </c>
      <c r="AFA3" s="279" t="s">
        <v>2649</v>
      </c>
      <c r="AFB3" s="279" t="s">
        <v>2650</v>
      </c>
      <c r="AFC3" s="279" t="s">
        <v>2651</v>
      </c>
      <c r="AFD3" s="279" t="s">
        <v>2652</v>
      </c>
      <c r="AFE3" s="279" t="s">
        <v>2653</v>
      </c>
      <c r="AFF3" s="279" t="s">
        <v>2654</v>
      </c>
      <c r="AFG3" s="279" t="s">
        <v>2655</v>
      </c>
      <c r="AFH3" s="279" t="s">
        <v>2656</v>
      </c>
      <c r="AFI3" s="279" t="s">
        <v>2657</v>
      </c>
      <c r="AFJ3" s="279" t="s">
        <v>2658</v>
      </c>
      <c r="AFK3" s="279" t="s">
        <v>2659</v>
      </c>
      <c r="AFL3" s="279" t="s">
        <v>2660</v>
      </c>
      <c r="AFM3" s="279" t="s">
        <v>2661</v>
      </c>
      <c r="AFN3" s="279" t="s">
        <v>2662</v>
      </c>
      <c r="AFO3" s="279" t="s">
        <v>2663</v>
      </c>
      <c r="AFP3" s="279" t="s">
        <v>2664</v>
      </c>
      <c r="AFQ3" s="279" t="s">
        <v>2665</v>
      </c>
      <c r="AFR3" s="279" t="s">
        <v>2666</v>
      </c>
      <c r="AFS3" s="279" t="s">
        <v>2667</v>
      </c>
      <c r="AFT3" s="279" t="s">
        <v>2668</v>
      </c>
      <c r="AFU3" s="279" t="s">
        <v>2669</v>
      </c>
      <c r="AFV3" s="279" t="s">
        <v>2670</v>
      </c>
      <c r="AFW3" s="279" t="s">
        <v>2671</v>
      </c>
      <c r="AFX3" s="279" t="s">
        <v>2672</v>
      </c>
      <c r="AFY3" s="279" t="s">
        <v>2673</v>
      </c>
      <c r="AFZ3" s="279" t="s">
        <v>2674</v>
      </c>
      <c r="AGA3" s="279" t="s">
        <v>2675</v>
      </c>
      <c r="AGB3" s="279" t="s">
        <v>2676</v>
      </c>
      <c r="AGC3" s="279" t="s">
        <v>2677</v>
      </c>
      <c r="AGD3" s="279" t="s">
        <v>2678</v>
      </c>
      <c r="AGE3" s="279" t="s">
        <v>2679</v>
      </c>
      <c r="AGF3" s="279" t="s">
        <v>2680</v>
      </c>
      <c r="AGG3" s="279" t="s">
        <v>2681</v>
      </c>
      <c r="AGH3" s="279" t="s">
        <v>2682</v>
      </c>
      <c r="AGI3" s="279" t="s">
        <v>2683</v>
      </c>
      <c r="AGJ3" s="279" t="s">
        <v>2684</v>
      </c>
      <c r="AGK3" s="279" t="s">
        <v>2685</v>
      </c>
      <c r="AGL3" s="279" t="s">
        <v>2686</v>
      </c>
      <c r="AGM3" s="279" t="s">
        <v>2687</v>
      </c>
      <c r="AGN3" s="279" t="s">
        <v>2688</v>
      </c>
      <c r="AGO3" s="279" t="s">
        <v>2689</v>
      </c>
      <c r="AGP3" s="279" t="s">
        <v>2690</v>
      </c>
      <c r="AGQ3" s="279" t="s">
        <v>2691</v>
      </c>
      <c r="AGR3" s="279" t="s">
        <v>2692</v>
      </c>
      <c r="AGS3" s="279" t="s">
        <v>2693</v>
      </c>
      <c r="AGT3" s="279" t="s">
        <v>2694</v>
      </c>
      <c r="AGU3" s="279" t="s">
        <v>2695</v>
      </c>
      <c r="AGV3" s="279" t="s">
        <v>2696</v>
      </c>
      <c r="AGW3" s="279" t="s">
        <v>2697</v>
      </c>
      <c r="AGX3" s="279" t="s">
        <v>2698</v>
      </c>
      <c r="AGY3" s="279" t="s">
        <v>2699</v>
      </c>
      <c r="AGZ3" s="279" t="s">
        <v>2700</v>
      </c>
      <c r="AHA3" s="279" t="s">
        <v>2701</v>
      </c>
      <c r="AHB3" s="279" t="s">
        <v>2702</v>
      </c>
      <c r="AHC3" s="279" t="s">
        <v>2703</v>
      </c>
      <c r="AHD3" s="279" t="s">
        <v>2704</v>
      </c>
      <c r="AHE3" s="279" t="s">
        <v>2705</v>
      </c>
      <c r="AHF3" s="279" t="s">
        <v>2706</v>
      </c>
      <c r="AHG3" s="279" t="s">
        <v>2707</v>
      </c>
      <c r="AHH3" s="279" t="s">
        <v>2708</v>
      </c>
      <c r="AHI3" s="279" t="s">
        <v>2709</v>
      </c>
      <c r="AHJ3" s="279" t="s">
        <v>2710</v>
      </c>
      <c r="AHK3" s="279" t="s">
        <v>2711</v>
      </c>
      <c r="AHL3" s="279" t="s">
        <v>2712</v>
      </c>
      <c r="AHM3" s="279" t="s">
        <v>2713</v>
      </c>
      <c r="AHN3" s="279" t="s">
        <v>2714</v>
      </c>
      <c r="AHO3" s="279" t="s">
        <v>2715</v>
      </c>
      <c r="AHP3" s="279" t="s">
        <v>2716</v>
      </c>
      <c r="AHQ3" s="279" t="s">
        <v>2717</v>
      </c>
      <c r="AHR3" s="279" t="s">
        <v>2718</v>
      </c>
      <c r="AHS3" s="279" t="s">
        <v>2719</v>
      </c>
      <c r="AHT3" s="279" t="s">
        <v>2720</v>
      </c>
      <c r="AHU3" s="279" t="s">
        <v>2721</v>
      </c>
      <c r="AHV3" s="279" t="s">
        <v>2722</v>
      </c>
      <c r="AHW3" s="279" t="s">
        <v>2723</v>
      </c>
      <c r="AHX3" s="279" t="s">
        <v>2724</v>
      </c>
      <c r="AHY3" s="279" t="s">
        <v>2725</v>
      </c>
      <c r="AHZ3" s="279" t="s">
        <v>2726</v>
      </c>
      <c r="AIA3" s="279" t="s">
        <v>2727</v>
      </c>
      <c r="AIB3" s="279" t="s">
        <v>2728</v>
      </c>
      <c r="AIC3" s="279" t="s">
        <v>2729</v>
      </c>
      <c r="AID3" s="279" t="s">
        <v>2730</v>
      </c>
      <c r="AIE3" s="279" t="s">
        <v>2731</v>
      </c>
      <c r="AIF3" s="279" t="s">
        <v>2732</v>
      </c>
      <c r="AIG3" s="279" t="s">
        <v>2733</v>
      </c>
      <c r="AIH3" s="279" t="s">
        <v>2734</v>
      </c>
      <c r="AII3" s="279" t="s">
        <v>2735</v>
      </c>
      <c r="AIJ3" s="279" t="s">
        <v>2736</v>
      </c>
      <c r="AIK3" s="279" t="s">
        <v>2737</v>
      </c>
      <c r="AIL3" s="279" t="s">
        <v>2738</v>
      </c>
      <c r="AIM3" s="279" t="s">
        <v>2739</v>
      </c>
      <c r="AIN3" s="279" t="s">
        <v>2740</v>
      </c>
      <c r="AIO3" s="279" t="s">
        <v>2741</v>
      </c>
      <c r="AIP3" s="279" t="s">
        <v>2742</v>
      </c>
      <c r="AIQ3" s="279" t="s">
        <v>2743</v>
      </c>
      <c r="AIR3" s="279" t="s">
        <v>2744</v>
      </c>
      <c r="AIS3" s="279" t="s">
        <v>2745</v>
      </c>
      <c r="AIT3" s="279" t="s">
        <v>2746</v>
      </c>
      <c r="AIU3" s="279" t="s">
        <v>2747</v>
      </c>
      <c r="AIV3" s="279" t="s">
        <v>2748</v>
      </c>
      <c r="AIW3" s="279" t="s">
        <v>2749</v>
      </c>
      <c r="AIX3" s="279" t="s">
        <v>2750</v>
      </c>
      <c r="AIY3" s="279" t="s">
        <v>2751</v>
      </c>
      <c r="AIZ3" s="279" t="s">
        <v>2752</v>
      </c>
      <c r="AJA3" s="279" t="s">
        <v>2753</v>
      </c>
      <c r="AJB3" s="279" t="s">
        <v>2754</v>
      </c>
      <c r="AJC3" s="279" t="s">
        <v>2755</v>
      </c>
      <c r="AJD3" s="279" t="s">
        <v>2756</v>
      </c>
      <c r="AJE3" s="279" t="s">
        <v>2757</v>
      </c>
      <c r="AJF3" s="279" t="s">
        <v>2758</v>
      </c>
      <c r="AJG3" s="279" t="s">
        <v>2759</v>
      </c>
      <c r="AJH3" s="279" t="s">
        <v>2760</v>
      </c>
      <c r="AJI3" s="279" t="s">
        <v>2761</v>
      </c>
      <c r="AJJ3" s="279" t="s">
        <v>2762</v>
      </c>
      <c r="AJK3" s="279" t="s">
        <v>2763</v>
      </c>
      <c r="AJL3" s="279" t="s">
        <v>2764</v>
      </c>
      <c r="AJM3" s="279" t="s">
        <v>2765</v>
      </c>
      <c r="AJN3" s="279" t="s">
        <v>2766</v>
      </c>
      <c r="AJO3" s="279" t="s">
        <v>2767</v>
      </c>
      <c r="AJP3" s="279" t="s">
        <v>2768</v>
      </c>
      <c r="AJQ3" s="279" t="s">
        <v>2769</v>
      </c>
      <c r="AJR3" s="279" t="s">
        <v>2770</v>
      </c>
      <c r="AJS3" s="279" t="s">
        <v>2771</v>
      </c>
      <c r="AJT3" s="279" t="s">
        <v>2772</v>
      </c>
      <c r="AJU3" s="279" t="s">
        <v>2773</v>
      </c>
      <c r="AJV3" s="279" t="s">
        <v>2774</v>
      </c>
      <c r="AJW3" s="279" t="s">
        <v>2775</v>
      </c>
      <c r="AJX3" s="279" t="s">
        <v>2776</v>
      </c>
      <c r="AJY3" s="279" t="s">
        <v>2777</v>
      </c>
      <c r="AJZ3" s="279" t="s">
        <v>2778</v>
      </c>
      <c r="AKA3" s="279" t="s">
        <v>2779</v>
      </c>
      <c r="AKB3" s="279" t="s">
        <v>2780</v>
      </c>
      <c r="AKC3" s="279" t="s">
        <v>2781</v>
      </c>
      <c r="AKD3" s="279" t="s">
        <v>2782</v>
      </c>
      <c r="AKE3" s="279" t="s">
        <v>2783</v>
      </c>
      <c r="AKF3" s="279" t="s">
        <v>2784</v>
      </c>
      <c r="AKG3" s="279" t="s">
        <v>2785</v>
      </c>
      <c r="AKH3" s="279" t="s">
        <v>2786</v>
      </c>
      <c r="AKI3" s="279" t="s">
        <v>2787</v>
      </c>
      <c r="AKJ3" s="279" t="s">
        <v>2788</v>
      </c>
      <c r="AKK3" s="279" t="s">
        <v>2789</v>
      </c>
      <c r="AKL3" s="279" t="s">
        <v>2790</v>
      </c>
      <c r="AKM3" s="279" t="s">
        <v>2791</v>
      </c>
      <c r="AKN3" s="279" t="s">
        <v>2792</v>
      </c>
      <c r="AKO3" s="279" t="s">
        <v>2793</v>
      </c>
      <c r="AKP3" s="279" t="s">
        <v>2794</v>
      </c>
      <c r="AKQ3" s="279" t="s">
        <v>2795</v>
      </c>
      <c r="AKR3" s="279" t="s">
        <v>2796</v>
      </c>
      <c r="AKS3" s="279" t="s">
        <v>2797</v>
      </c>
      <c r="AKT3" s="279" t="s">
        <v>2798</v>
      </c>
      <c r="AKU3" s="279" t="s">
        <v>2799</v>
      </c>
      <c r="AKV3" s="279" t="s">
        <v>2800</v>
      </c>
      <c r="AKW3" s="279" t="s">
        <v>2801</v>
      </c>
      <c r="AKX3" s="279" t="s">
        <v>2802</v>
      </c>
      <c r="AKY3" s="279" t="s">
        <v>2803</v>
      </c>
      <c r="AKZ3" s="279" t="s">
        <v>2804</v>
      </c>
      <c r="ALA3" s="279" t="s">
        <v>2805</v>
      </c>
      <c r="ALB3" s="279" t="s">
        <v>2806</v>
      </c>
      <c r="ALC3" s="279" t="s">
        <v>2807</v>
      </c>
      <c r="ALD3" s="279" t="s">
        <v>2808</v>
      </c>
      <c r="ALE3" s="279" t="s">
        <v>2809</v>
      </c>
      <c r="ALF3" s="279" t="s">
        <v>2810</v>
      </c>
      <c r="ALG3" s="279" t="s">
        <v>2811</v>
      </c>
      <c r="ALH3" s="279" t="s">
        <v>2812</v>
      </c>
      <c r="ALI3" s="279" t="s">
        <v>2813</v>
      </c>
      <c r="ALJ3" s="279" t="s">
        <v>2814</v>
      </c>
      <c r="ALK3" s="279" t="s">
        <v>2815</v>
      </c>
      <c r="ALL3" s="279" t="s">
        <v>2816</v>
      </c>
      <c r="ALM3" s="279" t="s">
        <v>2817</v>
      </c>
      <c r="ALN3" s="279" t="s">
        <v>2818</v>
      </c>
      <c r="ALO3" s="279" t="s">
        <v>2819</v>
      </c>
      <c r="ALP3" s="279" t="s">
        <v>2820</v>
      </c>
      <c r="ALQ3" s="279" t="s">
        <v>2821</v>
      </c>
      <c r="ALR3" s="279" t="s">
        <v>2822</v>
      </c>
      <c r="ALS3" s="279" t="s">
        <v>2823</v>
      </c>
      <c r="ALT3" s="279" t="s">
        <v>2824</v>
      </c>
      <c r="ALU3" s="279" t="s">
        <v>2825</v>
      </c>
      <c r="ALV3" s="279" t="s">
        <v>2826</v>
      </c>
      <c r="ALW3" s="279" t="s">
        <v>2827</v>
      </c>
      <c r="ALX3" s="279" t="s">
        <v>2828</v>
      </c>
      <c r="ALY3" s="279" t="s">
        <v>2829</v>
      </c>
      <c r="ALZ3" s="279" t="s">
        <v>2830</v>
      </c>
      <c r="AMA3" s="279" t="s">
        <v>2831</v>
      </c>
      <c r="AMB3" s="279" t="s">
        <v>2832</v>
      </c>
      <c r="AMC3" s="279" t="s">
        <v>2833</v>
      </c>
      <c r="AMD3" s="279" t="s">
        <v>2834</v>
      </c>
      <c r="AME3" s="279" t="s">
        <v>2835</v>
      </c>
      <c r="AMF3" s="279" t="s">
        <v>2836</v>
      </c>
      <c r="AMG3" s="279" t="s">
        <v>2837</v>
      </c>
      <c r="AMH3" s="279" t="s">
        <v>2838</v>
      </c>
      <c r="AMI3" s="279" t="s">
        <v>2839</v>
      </c>
      <c r="AMJ3" s="279" t="s">
        <v>2840</v>
      </c>
      <c r="AMK3" s="279" t="s">
        <v>2841</v>
      </c>
      <c r="AML3" s="279" t="s">
        <v>2842</v>
      </c>
      <c r="AMM3" s="279" t="s">
        <v>2843</v>
      </c>
      <c r="AMN3" s="279" t="s">
        <v>2844</v>
      </c>
      <c r="AMO3" s="279" t="s">
        <v>2845</v>
      </c>
      <c r="AMP3" s="279" t="s">
        <v>2844</v>
      </c>
      <c r="AMQ3" s="279" t="s">
        <v>2845</v>
      </c>
      <c r="AMR3" s="279" t="s">
        <v>2846</v>
      </c>
      <c r="AMS3" s="279" t="s">
        <v>2847</v>
      </c>
      <c r="AMT3" s="279" t="s">
        <v>2848</v>
      </c>
      <c r="AMU3" s="279" t="s">
        <v>2849</v>
      </c>
      <c r="AMV3" s="279" t="s">
        <v>2850</v>
      </c>
      <c r="AMW3" s="284" t="s">
        <v>2851</v>
      </c>
      <c r="AMX3" s="284" t="s">
        <v>2852</v>
      </c>
      <c r="AMY3" s="284" t="s">
        <v>3179</v>
      </c>
      <c r="AMZ3" s="284" t="s">
        <v>3180</v>
      </c>
      <c r="ANA3" s="284" t="s">
        <v>3181</v>
      </c>
      <c r="ANB3" s="284" t="s">
        <v>3182</v>
      </c>
      <c r="ANC3" s="284" t="s">
        <v>2853</v>
      </c>
      <c r="AND3" s="284" t="s">
        <v>3183</v>
      </c>
      <c r="ANE3" s="284" t="s">
        <v>3184</v>
      </c>
      <c r="ANF3" s="284" t="s">
        <v>3185</v>
      </c>
      <c r="ANG3" s="284" t="s">
        <v>3186</v>
      </c>
      <c r="ANH3" s="284" t="s">
        <v>3187</v>
      </c>
      <c r="ANI3" s="284" t="s">
        <v>3188</v>
      </c>
      <c r="ANJ3" s="284" t="s">
        <v>3189</v>
      </c>
      <c r="ANK3" s="284" t="s">
        <v>3146</v>
      </c>
      <c r="ANL3" s="284" t="s">
        <v>3190</v>
      </c>
      <c r="ANM3" s="284" t="s">
        <v>3191</v>
      </c>
      <c r="ANN3" s="284" t="s">
        <v>3192</v>
      </c>
      <c r="ANO3" s="284" t="s">
        <v>3193</v>
      </c>
      <c r="ANP3" s="284" t="s">
        <v>3194</v>
      </c>
      <c r="ANQ3" s="284" t="s">
        <v>3195</v>
      </c>
      <c r="ANR3" s="284" t="s">
        <v>3196</v>
      </c>
      <c r="ANS3" s="290" t="s">
        <v>2357</v>
      </c>
      <c r="ANT3" s="290" t="s">
        <v>2366</v>
      </c>
      <c r="ANU3" s="290" t="s">
        <v>2375</v>
      </c>
      <c r="ANV3" s="290" t="s">
        <v>2384</v>
      </c>
      <c r="ANW3" s="290" t="s">
        <v>2402</v>
      </c>
      <c r="ANX3" s="290" t="s">
        <v>2854</v>
      </c>
      <c r="ANY3" s="290" t="s">
        <v>2412</v>
      </c>
    </row>
    <row r="4" spans="2:1065" ht="65" x14ac:dyDescent="0.3">
      <c r="B4" s="241" t="str">
        <f>IF(ISBLANK('Tab 1 - Agency Information'!C9),"",'Tab 1 - Agency Information'!C9)</f>
        <v/>
      </c>
      <c r="C4" s="241" t="str">
        <f>IF(ISBLANK('Tab 1 - Agency Information'!C10),"",'Tab 1 - Agency Information'!C10)</f>
        <v/>
      </c>
      <c r="D4" s="241" t="str">
        <f>IF(ISBLANK('Tab 1 - Agency Information'!C11),"",'Tab 1 - Agency Information'!C11)</f>
        <v/>
      </c>
      <c r="E4" s="241" t="str">
        <f>IF(ISBLANK('Tab 1 - Agency Information'!C12),"",'Tab 1 - Agency Information'!C12)</f>
        <v/>
      </c>
      <c r="F4" s="241" t="str">
        <f>IF(ISBLANK('Tab 1 - Agency Information'!C13),"",'Tab 1 - Agency Information'!C13)</f>
        <v/>
      </c>
      <c r="G4" s="241" t="str">
        <f>IF(ISBLANK('Tab 1 - Agency Information'!C14),"",'Tab 1 - Agency Information'!C14)</f>
        <v/>
      </c>
      <c r="H4" s="241" t="str">
        <f>IF(ISBLANK('Tab 1 - Agency Information'!C15),"",'Tab 1 - Agency Information'!C15)</f>
        <v/>
      </c>
      <c r="I4" s="384" t="str">
        <f>IF(ISBLANK('Tab 1 - Agency Information'!C16),"",'Tab 1 - Agency Information'!C16)</f>
        <v/>
      </c>
      <c r="J4" s="385" t="str">
        <f>IF(ISBLANK('Tab 1 - Agency Information'!C17),"",'Tab 1 - Agency Information'!C17)</f>
        <v/>
      </c>
      <c r="K4" s="241" t="str">
        <f>IF(ISBLANK('Tab 1 - Agency Information'!C18),"",'Tab 1 - Agency Information'!C18)</f>
        <v/>
      </c>
      <c r="L4" s="261" t="str">
        <f>IF(ISBLANK('Tab 1 - Agency Information'!C19),"",'Tab 1 - Agency Information'!C19)</f>
        <v/>
      </c>
      <c r="M4" s="241" t="str">
        <f>IF(ISBLANK('Tab 1 - Agency Information'!C21),"",'Tab 1 - Agency Information'!C21)</f>
        <v/>
      </c>
      <c r="N4" s="241" t="str">
        <f>IF(ISBLANK('Tab 1 - Agency Information'!C22),"",'Tab 1 - Agency Information'!C22)</f>
        <v/>
      </c>
      <c r="O4" s="241" t="str">
        <f>IF(ISBLANK('Tab 1 - Agency Information'!C23),"",'Tab 1 - Agency Information'!C23)</f>
        <v/>
      </c>
      <c r="P4" s="241" t="str">
        <f>IF(ISBLANK('Tab 1 - Agency Information'!C24),"",'Tab 1 - Agency Information'!C24)</f>
        <v/>
      </c>
      <c r="Q4" s="241" t="str">
        <f>IF(ISBLANK('Tab 1 - Agency Information'!C25),"",'Tab 1 - Agency Information'!C25)</f>
        <v/>
      </c>
      <c r="R4" s="241" t="str">
        <f>IF(ISBLANK('Tab 1 - Agency Information'!C26),"",'Tab 1 - Agency Information'!C26)</f>
        <v/>
      </c>
      <c r="S4" s="241" t="str">
        <f>IF(ISBLANK('Tab 1 - Agency Information'!C27),"",'Tab 1 - Agency Information'!C27)</f>
        <v>No - Earned less than $100k in MassHealth revenue in your organization's FY</v>
      </c>
      <c r="T4" s="241" t="str">
        <f>IF(ISBLANK('Tab 1 - Agency Information'!C30),"",'Tab 1 - Agency Information'!C30)</f>
        <v/>
      </c>
      <c r="U4" s="241" t="str">
        <f>IF(ISBLANK('Tab 1 - Agency Information'!C31),"",'Tab 1 - Agency Information'!C31)</f>
        <v/>
      </c>
      <c r="V4" s="385" t="str">
        <f>IF(ISBLANK('Tab 1 - Agency Information'!C32),"",'Tab 1 - Agency Information'!C32)</f>
        <v/>
      </c>
      <c r="W4" s="241" t="str">
        <f>IF(ISBLANK('Tab 1 - Agency Information'!C33),"",'Tab 1 - Agency Information'!C33)</f>
        <v/>
      </c>
      <c r="X4" s="241" t="str">
        <f>IF(ISBLANK('Tab 1 - Agency Information'!C34),"",'Tab 1 - Agency Information'!C34)</f>
        <v/>
      </c>
      <c r="Y4" s="385" t="str">
        <f>IF(ISBLANK('Tab 1 - Agency Information'!C35),"",'Tab 1 - Agency Information'!C35)</f>
        <v/>
      </c>
      <c r="Z4" s="262" t="str">
        <f>IF(ISBLANK('2. General Information'!ProviderName),"",'2. General Information'!ProviderName)</f>
        <v/>
      </c>
      <c r="AA4" s="262" t="str">
        <f>IF(ISBLANK('2. General Information'!C10),"",'2. General Information'!C10)</f>
        <v/>
      </c>
      <c r="AB4" s="242" t="str">
        <f>IF(ISBLANK('2. General Information'!C11),"",'2. General Information'!C11)</f>
        <v/>
      </c>
      <c r="AC4" s="242" t="str">
        <f>IF(ISBLANK('2. General Information'!C15),"",'2. General Information'!C15)</f>
        <v/>
      </c>
      <c r="AD4" s="242" t="str">
        <f>IF(ISBLANK('2. General Information'!C16),"",'2. General Information'!C16)</f>
        <v/>
      </c>
      <c r="AE4" s="242" t="str">
        <f>IF(ISBLANK('2. General Information'!C17),"",'2. General Information'!C17)</f>
        <v/>
      </c>
      <c r="AF4" s="242" t="str">
        <f>IF(ISBLANK('2. General Information'!C18),"",'2. General Information'!C18)</f>
        <v/>
      </c>
      <c r="AG4" s="262" t="str">
        <f>IF(ISBLANK('2. General Information'!C19),"",'2. General Information'!C19)</f>
        <v/>
      </c>
      <c r="AH4" s="242" t="str">
        <f>IF(ISBLANK('2. General Information'!C20),"",'2. General Information'!C20)</f>
        <v/>
      </c>
      <c r="AI4" s="242" t="str">
        <f>IF(ISBLANK('2. General Information'!C21),"",'2. General Information'!C21)</f>
        <v/>
      </c>
      <c r="AJ4" s="242" t="str">
        <f>IF(ISBLANK('2. General Information'!C22),"",'2. General Information'!C22)</f>
        <v/>
      </c>
      <c r="AK4" s="242" t="str">
        <f>IF(ISBLANK('2. General Information'!C23),"",'2. General Information'!C23)</f>
        <v/>
      </c>
      <c r="AL4" s="242" t="str">
        <f>IF(ISBLANK('2. General Information'!C24),"",'2. General Information'!C24)</f>
        <v/>
      </c>
      <c r="AM4" s="242" t="str">
        <f>IF(ISBLANK('2. General Information'!C25),"",'2. General Information'!C25)</f>
        <v/>
      </c>
      <c r="AN4" s="242" t="str">
        <f>IF(ISBLANK('2. General Information'!C26),"",'2. General Information'!C26)</f>
        <v/>
      </c>
      <c r="AO4" s="242" t="str">
        <f>IF(ISBLANK('2. General Information'!C29),"",'2. General Information'!C29)</f>
        <v/>
      </c>
      <c r="AP4" s="242" t="str">
        <f>IF(ISBLANK('2. General Information'!C30),"",'2. General Information'!C30)</f>
        <v/>
      </c>
      <c r="AQ4" s="263" t="str">
        <f>IF(ISBLANK('2. General Information'!C31),"",'2. General Information'!C31)</f>
        <v/>
      </c>
      <c r="AR4" s="264" t="str">
        <f>IF(ISBLANK('2. General Information'!C35),"",'2. General Information'!C35)</f>
        <v/>
      </c>
      <c r="AS4" s="264" t="str">
        <f>IF(ISBLANK('2. General Information'!C36),"",'2. General Information'!C36)</f>
        <v/>
      </c>
      <c r="AT4" s="264" t="str">
        <f>IF(ISBLANK('2. General Information'!C38),"",'2. General Information'!C38)</f>
        <v/>
      </c>
      <c r="AU4" s="264" t="str">
        <f>IF(ISBLANK('2. General Information'!C39),"",'2. General Information'!C39)</f>
        <v/>
      </c>
      <c r="AV4" s="264" t="str">
        <f>IF(ISBLANK('2. General Information'!C41),"",'2. General Information'!C41)</f>
        <v/>
      </c>
      <c r="AW4" s="264" t="str">
        <f>IF(ISBLANK('2. General Information'!C42),"",'2. General Information'!C42)</f>
        <v/>
      </c>
      <c r="AX4" s="264" t="str">
        <f>IF(ISBLANK('2. General Information'!C44),"",'2. General Information'!C44)</f>
        <v/>
      </c>
      <c r="AY4" s="264" t="str">
        <f>IF(ISBLANK('2. General Information'!C45),"",'2. General Information'!C45)</f>
        <v/>
      </c>
      <c r="AZ4" s="264" t="str">
        <f>IF(ISBLANK('2. General Information'!C47),"",'2. General Information'!C47)</f>
        <v/>
      </c>
      <c r="BA4" s="264" t="str">
        <f>IF(ISBLANK('2. General Information'!C48),"",'2. General Information'!C48)</f>
        <v/>
      </c>
      <c r="BB4" s="264" t="str">
        <f>IF(ISBLANK('2. General Information'!C52),"",'2. General Information'!C52)</f>
        <v/>
      </c>
      <c r="BC4" s="264" t="str">
        <f>IF(ISBLANK('2. General Information'!C53),"",'2. General Information'!C53)</f>
        <v/>
      </c>
      <c r="BD4" s="264" t="str">
        <f>IF(ISBLANK('2. General Information'!C54),"",'2. General Information'!C54)</f>
        <v/>
      </c>
      <c r="BE4" s="264" t="str">
        <f>IF(ISBLANK('2. General Information'!C55),"",'2. General Information'!C55)</f>
        <v/>
      </c>
      <c r="BF4" s="264" t="str">
        <f>IF(ISBLANK('2. General Information'!C56),"",'2. General Information'!C56)</f>
        <v/>
      </c>
      <c r="BG4" s="248" t="str">
        <f>IF(ISBLANK('3. Mileage and Transport'!D8),"",'3. Mileage and Transport'!D8)</f>
        <v/>
      </c>
      <c r="BH4" s="248" t="str">
        <f>IF(ISBLANK('3. Mileage and Transport'!D9),"",'3. Mileage and Transport'!D9)</f>
        <v/>
      </c>
      <c r="BI4" s="248" t="str">
        <f>IF(ISBLANK('3. Mileage and Transport'!D10),"",'3. Mileage and Transport'!D10)</f>
        <v/>
      </c>
      <c r="BJ4" s="248" t="str">
        <f>IF(ISBLANK('3. Mileage and Transport'!D11),"",'3. Mileage and Transport'!D11)</f>
        <v/>
      </c>
      <c r="BK4" s="248">
        <f>IF(ISBLANK('3. Mileage and Transport'!D12),"",'3. Mileage and Transport'!D12)</f>
        <v>0</v>
      </c>
      <c r="BL4" s="248" t="str">
        <f>IF(ISBLANK('3. Mileage and Transport'!D15),"",'3. Mileage and Transport'!D15)</f>
        <v/>
      </c>
      <c r="BM4" s="248" t="str">
        <f>IF(ISBLANK('3. Mileage and Transport'!D16),"",'3. Mileage and Transport'!D16)</f>
        <v/>
      </c>
      <c r="BN4" s="248" t="str">
        <f>IF(ISBLANK('3. Mileage and Transport'!D17),"",'3. Mileage and Transport'!D17)</f>
        <v/>
      </c>
      <c r="BO4" s="248">
        <f>IF(ISBLANK('3. Mileage and Transport'!D18),"",'3. Mileage and Transport'!D18)</f>
        <v>0</v>
      </c>
      <c r="BP4" s="248" t="str">
        <f>IF(ISBLANK('3. Mileage and Transport'!D21),"",'3. Mileage and Transport'!D21)</f>
        <v/>
      </c>
      <c r="BQ4" s="248" t="str">
        <f>IF(ISBLANK('3. Mileage and Transport'!D22),"",'3. Mileage and Transport'!D22)</f>
        <v/>
      </c>
      <c r="BR4" s="248" t="str">
        <f>IF(ISBLANK('3. Mileage and Transport'!D23),"",'3. Mileage and Transport'!D23)</f>
        <v/>
      </c>
      <c r="BS4" s="248" t="str">
        <f>IF(ISBLANK('3. Mileage and Transport'!D24),"",'3. Mileage and Transport'!D24)</f>
        <v/>
      </c>
      <c r="BT4" s="248" t="str">
        <f>IF(ISBLANK('3. Mileage and Transport'!D25),"",'3. Mileage and Transport'!D25)</f>
        <v/>
      </c>
      <c r="BU4" s="248" t="str">
        <f>IF(ISBLANK('3. Mileage and Transport'!D26),"",'3. Mileage and Transport'!D26)</f>
        <v/>
      </c>
      <c r="BV4" s="248" t="str">
        <f>IF(ISBLANK('3. Mileage and Transport'!D27),"",'3. Mileage and Transport'!D27)</f>
        <v/>
      </c>
      <c r="BW4" s="248" t="str">
        <f>IF(ISBLANK('3. Mileage and Transport'!D28),"",'3. Mileage and Transport'!D28)</f>
        <v/>
      </c>
      <c r="BX4" s="249" t="str">
        <f>IF(ISBLANK('3. Mileage and Transport'!D29),"",'3. Mileage and Transport'!D29)</f>
        <v/>
      </c>
      <c r="BY4" s="249" t="str">
        <f>IF(ISBLANK('3. Mileage and Transport'!D30),"",'3. Mileage and Transport'!D30)</f>
        <v/>
      </c>
      <c r="BZ4" s="249" t="str">
        <f>IF(ISBLANK('3. Mileage and Transport'!D31),"",'3. Mileage and Transport'!D31)</f>
        <v/>
      </c>
      <c r="CA4" s="249" t="str">
        <f>IF(ISBLANK('3. Mileage and Transport'!D32),"",'3. Mileage and Transport'!D32)</f>
        <v/>
      </c>
      <c r="CB4" s="249" t="str">
        <f>IF(ISBLANK('3. Mileage and Transport'!D33),"",'3. Mileage and Transport'!D33)</f>
        <v/>
      </c>
      <c r="CC4" s="249">
        <f>IF(ISBLANK('3. Mileage and Transport'!D34),"",'3. Mileage and Transport'!D34)</f>
        <v>0</v>
      </c>
      <c r="CD4" s="265">
        <f>IF(ISBLANK('4. Staffing Information'!C9),"",'4. Staffing Information'!C9)</f>
        <v>0</v>
      </c>
      <c r="CE4" s="250">
        <f>IF(ISBLANK('4. Staffing Information'!D9),"",'4. Staffing Information'!D9)</f>
        <v>0</v>
      </c>
      <c r="CF4" s="265" t="str">
        <f>IF(ISBLANK('4. Staffing Information'!E9),"",'4. Staffing Information'!E9)</f>
        <v/>
      </c>
      <c r="CG4" s="250" t="str">
        <f>IF(ISBLANK('4. Staffing Information'!F9),"",'4. Staffing Information'!F9)</f>
        <v/>
      </c>
      <c r="CH4" s="265" t="str">
        <f>IF(ISBLANK('4. Staffing Information'!G9),"",'4. Staffing Information'!G9)</f>
        <v/>
      </c>
      <c r="CI4" s="250" t="str">
        <f>IF(ISBLANK('4. Staffing Information'!H9),"",'4. Staffing Information'!H9)</f>
        <v/>
      </c>
      <c r="CJ4" s="265" t="str">
        <f>IF(ISBLANK('4. Staffing Information'!I9),"",'4. Staffing Information'!I9)</f>
        <v/>
      </c>
      <c r="CK4" s="250" t="str">
        <f>IF(ISBLANK('4. Staffing Information'!J9),"",'4. Staffing Information'!J9)</f>
        <v/>
      </c>
      <c r="CL4" s="265" t="str">
        <f>IF(ISBLANK('4. Staffing Information'!K9),"",'4. Staffing Information'!K9)</f>
        <v/>
      </c>
      <c r="CM4" s="250" t="str">
        <f>IF(ISBLANK('4. Staffing Information'!L9),"",'4. Staffing Information'!L9)</f>
        <v/>
      </c>
      <c r="CN4" s="266" t="str">
        <f>IF(ISBLANK('4. Staffing Information'!M9),"",'4. Staffing Information'!M9)</f>
        <v/>
      </c>
      <c r="CO4" s="268" t="str">
        <f>IF(ISBLANK('4. Staffing Information'!N9),"",'4. Staffing Information'!N9)</f>
        <v/>
      </c>
      <c r="CP4" s="267" t="str">
        <f>IF(ISBLANK('4. Staffing Information'!O9),"",'4. Staffing Information'!O9)</f>
        <v/>
      </c>
      <c r="CQ4" s="268" t="str">
        <f>IF(ISBLANK('4. Staffing Information'!P9),"",'4. Staffing Information'!P9)</f>
        <v/>
      </c>
      <c r="CR4" s="266" t="str">
        <f>IF(ISBLANK('4. Staffing Information'!Q9),"",'4. Staffing Information'!Q9)</f>
        <v/>
      </c>
      <c r="CS4" s="268" t="str">
        <f>IF(ISBLANK('4. Staffing Information'!R9),"",'4. Staffing Information'!R9)</f>
        <v/>
      </c>
      <c r="CT4" s="266">
        <f>IF(ISBLANK('4. Staffing Information'!C10),"",'4. Staffing Information'!C10)</f>
        <v>0</v>
      </c>
      <c r="CU4" s="268">
        <f>IF(ISBLANK('4. Staffing Information'!D10),"",'4. Staffing Information'!D10)</f>
        <v>0</v>
      </c>
      <c r="CV4" s="266" t="str">
        <f>IF(ISBLANK('4. Staffing Information'!E10),"",'4. Staffing Information'!E10)</f>
        <v/>
      </c>
      <c r="CW4" s="268" t="str">
        <f>IF(ISBLANK('4. Staffing Information'!F10),"",'4. Staffing Information'!F10)</f>
        <v/>
      </c>
      <c r="CX4" s="270" t="str">
        <f>IF(ISBLANK('4. Staffing Information'!G10),"",'4. Staffing Information'!G10)</f>
        <v/>
      </c>
      <c r="CY4" s="268" t="str">
        <f>IF(ISBLANK('4. Staffing Information'!H10),"",'4. Staffing Information'!H10)</f>
        <v/>
      </c>
      <c r="CZ4" s="270" t="str">
        <f>IF(ISBLANK('4. Staffing Information'!I10),"",'4. Staffing Information'!I10)</f>
        <v/>
      </c>
      <c r="DA4" s="268" t="str">
        <f>IF(ISBLANK('4. Staffing Information'!J10),"",'4. Staffing Information'!J10)</f>
        <v/>
      </c>
      <c r="DB4" s="270" t="str">
        <f>IF(ISBLANK('4. Staffing Information'!K10),"",'4. Staffing Information'!K10)</f>
        <v/>
      </c>
      <c r="DC4" s="268" t="str">
        <f>IF(ISBLANK('4. Staffing Information'!L10),"",'4. Staffing Information'!L10)</f>
        <v/>
      </c>
      <c r="DD4" s="270" t="str">
        <f>IF(ISBLANK('4. Staffing Information'!M10),"",'4. Staffing Information'!M10)</f>
        <v/>
      </c>
      <c r="DE4" s="268" t="str">
        <f>IF(ISBLANK('4. Staffing Information'!N10),"",'4. Staffing Information'!N10)</f>
        <v/>
      </c>
      <c r="DF4" s="270" t="str">
        <f>IF(ISBLANK('4. Staffing Information'!O10),"",'4. Staffing Information'!O10)</f>
        <v/>
      </c>
      <c r="DG4" s="268" t="str">
        <f>IF(ISBLANK('4. Staffing Information'!P10),"",'4. Staffing Information'!P10)</f>
        <v/>
      </c>
      <c r="DH4" s="270" t="str">
        <f>IF(ISBLANK('4. Staffing Information'!Q10),"",'4. Staffing Information'!Q10)</f>
        <v/>
      </c>
      <c r="DI4" s="268" t="str">
        <f>IF(ISBLANK('4. Staffing Information'!R10),"",'4. Staffing Information'!R10)</f>
        <v/>
      </c>
      <c r="DJ4" s="270">
        <f>IF(ISBLANK('4. Staffing Information'!C11),"",'4. Staffing Information'!C11)</f>
        <v>0</v>
      </c>
      <c r="DK4" s="268">
        <f>IF(ISBLANK('4. Staffing Information'!D11),"",'4. Staffing Information'!D11)</f>
        <v>0</v>
      </c>
      <c r="DL4" s="270" t="str">
        <f>IF(ISBLANK('4. Staffing Information'!E11),"",'4. Staffing Information'!E11)</f>
        <v/>
      </c>
      <c r="DM4" s="268" t="str">
        <f>IF(ISBLANK('4. Staffing Information'!F11),"",'4. Staffing Information'!F11)</f>
        <v/>
      </c>
      <c r="DN4" s="270" t="str">
        <f>IF(ISBLANK('4. Staffing Information'!G11),"",'4. Staffing Information'!G11)</f>
        <v/>
      </c>
      <c r="DO4" s="268" t="str">
        <f>IF(ISBLANK('4. Staffing Information'!H11),"",'4. Staffing Information'!H11)</f>
        <v/>
      </c>
      <c r="DP4" s="270" t="str">
        <f>IF(ISBLANK('4. Staffing Information'!I11),"",'4. Staffing Information'!I11)</f>
        <v/>
      </c>
      <c r="DQ4" s="268" t="str">
        <f>IF(ISBLANK('4. Staffing Information'!J11),"",'4. Staffing Information'!J11)</f>
        <v/>
      </c>
      <c r="DR4" s="267" t="str">
        <f>IF(ISBLANK('4. Staffing Information'!K11),"",'4. Staffing Information'!K11)</f>
        <v/>
      </c>
      <c r="DS4" s="268" t="str">
        <f>IF(ISBLANK('4. Staffing Information'!L11),"",'4. Staffing Information'!L11)</f>
        <v/>
      </c>
      <c r="DT4" s="270" t="str">
        <f>IF(ISBLANK('4. Staffing Information'!M11),"",'4. Staffing Information'!M11)</f>
        <v/>
      </c>
      <c r="DU4" s="268" t="str">
        <f>IF(ISBLANK('4. Staffing Information'!N11),"",'4. Staffing Information'!N11)</f>
        <v/>
      </c>
      <c r="DV4" s="270" t="str">
        <f>IF(ISBLANK('4. Staffing Information'!O11),"",'4. Staffing Information'!O11)</f>
        <v/>
      </c>
      <c r="DW4" s="268" t="str">
        <f>IF(ISBLANK('4. Staffing Information'!P11),"",'4. Staffing Information'!P11)</f>
        <v/>
      </c>
      <c r="DX4" s="270" t="str">
        <f>IF(ISBLANK('4. Staffing Information'!Q11),"",'4. Staffing Information'!Q11)</f>
        <v/>
      </c>
      <c r="DY4" s="268" t="str">
        <f>IF(ISBLANK('4. Staffing Information'!R11),"",'4. Staffing Information'!R11)</f>
        <v/>
      </c>
      <c r="DZ4" s="270">
        <f>IF(ISBLANK('4. Staffing Information'!C12),"",'4. Staffing Information'!C12)</f>
        <v>0</v>
      </c>
      <c r="EA4" s="270">
        <f>IF(ISBLANK('4. Staffing Information'!D12),"",'4. Staffing Information'!D12)</f>
        <v>0</v>
      </c>
      <c r="EB4" s="270" t="str">
        <f>IF(ISBLANK('4. Staffing Information'!E12),"",'4. Staffing Information'!E12)</f>
        <v/>
      </c>
      <c r="EC4" s="270" t="str">
        <f>IF(ISBLANK('4. Staffing Information'!F12),"",'4. Staffing Information'!F12)</f>
        <v/>
      </c>
      <c r="ED4" s="270" t="str">
        <f>IF(ISBLANK('4. Staffing Information'!G12),"",'4. Staffing Information'!G12)</f>
        <v/>
      </c>
      <c r="EE4" s="270" t="str">
        <f>IF(ISBLANK('4. Staffing Information'!H12),"",'4. Staffing Information'!H12)</f>
        <v/>
      </c>
      <c r="EF4" s="270" t="str">
        <f>IF(ISBLANK('4. Staffing Information'!I12),"",'4. Staffing Information'!I12)</f>
        <v/>
      </c>
      <c r="EG4" s="270" t="str">
        <f>IF(ISBLANK('4. Staffing Information'!J12),"",'4. Staffing Information'!J12)</f>
        <v/>
      </c>
      <c r="EH4" s="270" t="str">
        <f>IF(ISBLANK('4. Staffing Information'!K12),"",'4. Staffing Information'!K12)</f>
        <v/>
      </c>
      <c r="EI4" s="270" t="str">
        <f>IF(ISBLANK('4. Staffing Information'!L12),"",'4. Staffing Information'!L12)</f>
        <v/>
      </c>
      <c r="EJ4" s="270" t="str">
        <f>IF(ISBLANK('4. Staffing Information'!M12),"",'4. Staffing Information'!M12)</f>
        <v/>
      </c>
      <c r="EK4" s="270" t="str">
        <f>IF(ISBLANK('4. Staffing Information'!N12),"",'4. Staffing Information'!N12)</f>
        <v/>
      </c>
      <c r="EL4" s="270" t="str">
        <f>IF(ISBLANK('4. Staffing Information'!O12),"",'4. Staffing Information'!O12)</f>
        <v/>
      </c>
      <c r="EM4" s="270" t="str">
        <f>IF(ISBLANK('4. Staffing Information'!P12),"",'4. Staffing Information'!P12)</f>
        <v/>
      </c>
      <c r="EN4" s="270" t="str">
        <f>IF(ISBLANK('4. Staffing Information'!Q12),"",'4. Staffing Information'!Q12)</f>
        <v/>
      </c>
      <c r="EO4" s="270" t="str">
        <f>IF(ISBLANK('4. Staffing Information'!R12),"",'4. Staffing Information'!R12)</f>
        <v/>
      </c>
      <c r="EP4" s="270">
        <f>IF(ISBLANK('4. Staffing Information'!C13),"",'4. Staffing Information'!C13)</f>
        <v>0</v>
      </c>
      <c r="EQ4" s="269">
        <f>IF(ISBLANK('4. Staffing Information'!D13),"",'4. Staffing Information'!D13)</f>
        <v>0</v>
      </c>
      <c r="ER4" s="270" t="str">
        <f>IF(ISBLANK('4. Staffing Information'!E13),"",'4. Staffing Information'!E13)</f>
        <v/>
      </c>
      <c r="ES4" s="271" t="str">
        <f>IF(ISBLANK('4. Staffing Information'!F13),"",'4. Staffing Information'!F13)</f>
        <v/>
      </c>
      <c r="ET4" s="270" t="str">
        <f>IF(ISBLANK('4. Staffing Information'!G13),"",'4. Staffing Information'!G13)</f>
        <v/>
      </c>
      <c r="EU4" s="271" t="str">
        <f>IF(ISBLANK('4. Staffing Information'!H13),"",'4. Staffing Information'!H13)</f>
        <v/>
      </c>
      <c r="EV4" s="270" t="str">
        <f>IF(ISBLANK('4. Staffing Information'!I13),"",'4. Staffing Information'!I13)</f>
        <v/>
      </c>
      <c r="EW4" s="271" t="str">
        <f>IF(ISBLANK('4. Staffing Information'!J13),"",'4. Staffing Information'!J13)</f>
        <v/>
      </c>
      <c r="EX4" s="270" t="str">
        <f>IF(ISBLANK('4. Staffing Information'!K13),"",'4. Staffing Information'!K13)</f>
        <v/>
      </c>
      <c r="EY4" s="271" t="str">
        <f>IF(ISBLANK('4. Staffing Information'!L13),"",'4. Staffing Information'!L13)</f>
        <v/>
      </c>
      <c r="EZ4" s="270" t="str">
        <f>IF(ISBLANK('4. Staffing Information'!M13),"",'4. Staffing Information'!M13)</f>
        <v/>
      </c>
      <c r="FA4" s="271" t="str">
        <f>IF(ISBLANK('4. Staffing Information'!N13),"",'4. Staffing Information'!N13)</f>
        <v/>
      </c>
      <c r="FB4" s="270" t="str">
        <f>IF(ISBLANK('4. Staffing Information'!O13),"",'4. Staffing Information'!O13)</f>
        <v/>
      </c>
      <c r="FC4" s="271" t="str">
        <f>IF(ISBLANK('4. Staffing Information'!P13),"",'4. Staffing Information'!P13)</f>
        <v/>
      </c>
      <c r="FD4" s="270" t="str">
        <f>IF(ISBLANK('4. Staffing Information'!Q13),"",'4. Staffing Information'!Q13)</f>
        <v/>
      </c>
      <c r="FE4" s="271" t="str">
        <f>IF(ISBLANK('4. Staffing Information'!R13),"",'4. Staffing Information'!R13)</f>
        <v/>
      </c>
      <c r="FF4" s="270">
        <f>IF(ISBLANK('4. Staffing Information'!C14),"",'4. Staffing Information'!C14)</f>
        <v>0</v>
      </c>
      <c r="FG4" s="271">
        <f>IF(ISBLANK('4. Staffing Information'!D14),"",'4. Staffing Information'!D14)</f>
        <v>0</v>
      </c>
      <c r="FH4" s="270" t="str">
        <f>IF(ISBLANK('4. Staffing Information'!E14),"",'4. Staffing Information'!E14)</f>
        <v/>
      </c>
      <c r="FI4" s="271" t="str">
        <f>IF(ISBLANK('4. Staffing Information'!F14),"",'4. Staffing Information'!F14)</f>
        <v/>
      </c>
      <c r="FJ4" s="270" t="str">
        <f>IF(ISBLANK('4. Staffing Information'!G14),"",'4. Staffing Information'!G14)</f>
        <v/>
      </c>
      <c r="FK4" s="271" t="str">
        <f>IF(ISBLANK('4. Staffing Information'!H14),"",'4. Staffing Information'!H14)</f>
        <v/>
      </c>
      <c r="FL4" s="270" t="str">
        <f>IF(ISBLANK('4. Staffing Information'!I14),"",'4. Staffing Information'!I14)</f>
        <v/>
      </c>
      <c r="FM4" s="271" t="str">
        <f>IF(ISBLANK('4. Staffing Information'!J14),"",'4. Staffing Information'!J14)</f>
        <v/>
      </c>
      <c r="FN4" s="270" t="str">
        <f>IF(ISBLANK('4. Staffing Information'!K14),"",'4. Staffing Information'!K14)</f>
        <v/>
      </c>
      <c r="FO4" s="271" t="str">
        <f>IF(ISBLANK('4. Staffing Information'!L14),"",'4. Staffing Information'!L14)</f>
        <v/>
      </c>
      <c r="FP4" s="270" t="str">
        <f>IF(ISBLANK('4. Staffing Information'!M14),"",'4. Staffing Information'!M14)</f>
        <v/>
      </c>
      <c r="FQ4" s="271" t="str">
        <f>IF(ISBLANK('4. Staffing Information'!N14),"",'4. Staffing Information'!N14)</f>
        <v/>
      </c>
      <c r="FR4" s="270" t="str">
        <f>IF(ISBLANK('4. Staffing Information'!O14),"",'4. Staffing Information'!O14)</f>
        <v/>
      </c>
      <c r="FS4" s="271" t="str">
        <f>IF(ISBLANK('4. Staffing Information'!P14),"",'4. Staffing Information'!P14)</f>
        <v/>
      </c>
      <c r="FT4" s="270" t="str">
        <f>IF(ISBLANK('4. Staffing Information'!Q14),"",'4. Staffing Information'!Q14)</f>
        <v/>
      </c>
      <c r="FU4" s="271" t="str">
        <f>IF(ISBLANK('4. Staffing Information'!R14),"",'4. Staffing Information'!R14)</f>
        <v/>
      </c>
      <c r="FV4" s="270">
        <f>IF(ISBLANK('4. Staffing Information'!C15),"",'4. Staffing Information'!C15)</f>
        <v>0</v>
      </c>
      <c r="FW4" s="271">
        <f>IF(ISBLANK('4. Staffing Information'!D15),"",'4. Staffing Information'!D15)</f>
        <v>0</v>
      </c>
      <c r="FX4" s="270" t="str">
        <f>IF(ISBLANK('4. Staffing Information'!E15),"",'4. Staffing Information'!E15)</f>
        <v/>
      </c>
      <c r="FY4" s="271" t="str">
        <f>IF(ISBLANK('4. Staffing Information'!F15),"",'4. Staffing Information'!F15)</f>
        <v/>
      </c>
      <c r="FZ4" s="270" t="str">
        <f>IF(ISBLANK('4. Staffing Information'!G15),"",'4. Staffing Information'!G15)</f>
        <v/>
      </c>
      <c r="GA4" s="271" t="str">
        <f>IF(ISBLANK('4. Staffing Information'!H15),"",'4. Staffing Information'!H15)</f>
        <v/>
      </c>
      <c r="GB4" s="270" t="str">
        <f>IF(ISBLANK('4. Staffing Information'!I15),"",'4. Staffing Information'!I15)</f>
        <v/>
      </c>
      <c r="GC4" s="271" t="str">
        <f>IF(ISBLANK('4. Staffing Information'!J15),"",'4. Staffing Information'!J15)</f>
        <v/>
      </c>
      <c r="GD4" s="270" t="str">
        <f>IF(ISBLANK('4. Staffing Information'!K15),"",'4. Staffing Information'!K15)</f>
        <v/>
      </c>
      <c r="GE4" s="271" t="str">
        <f>IF(ISBLANK('4. Staffing Information'!L15),"",'4. Staffing Information'!L15)</f>
        <v/>
      </c>
      <c r="GF4" s="270" t="str">
        <f>IF(ISBLANK('4. Staffing Information'!M15),"",'4. Staffing Information'!M15)</f>
        <v/>
      </c>
      <c r="GG4" s="271" t="str">
        <f>IF(ISBLANK('4. Staffing Information'!N15),"",'4. Staffing Information'!N15)</f>
        <v/>
      </c>
      <c r="GH4" s="270" t="str">
        <f>IF(ISBLANK('4. Staffing Information'!O15),"",'4. Staffing Information'!O15)</f>
        <v/>
      </c>
      <c r="GI4" s="271" t="str">
        <f>IF(ISBLANK('4. Staffing Information'!P15),"",'4. Staffing Information'!P15)</f>
        <v/>
      </c>
      <c r="GJ4" s="270" t="str">
        <f>IF(ISBLANK('4. Staffing Information'!Q15),"",'4. Staffing Information'!Q15)</f>
        <v/>
      </c>
      <c r="GK4" s="271" t="str">
        <f>IF(ISBLANK('4. Staffing Information'!R15),"",'4. Staffing Information'!R15)</f>
        <v/>
      </c>
      <c r="GL4" s="270">
        <f>IF(ISBLANK('4. Staffing Information'!C16),"",'4. Staffing Information'!C16)</f>
        <v>0</v>
      </c>
      <c r="GM4" s="271">
        <f>IF(ISBLANK('4. Staffing Information'!D16),"",'4. Staffing Information'!D16)</f>
        <v>0</v>
      </c>
      <c r="GN4" s="270">
        <f>IF(ISBLANK('4. Staffing Information'!E16),"",'4. Staffing Information'!E16)</f>
        <v>0</v>
      </c>
      <c r="GO4" s="271">
        <f>IF(ISBLANK('4. Staffing Information'!F16),"",'4. Staffing Information'!F16)</f>
        <v>0</v>
      </c>
      <c r="GP4" s="270">
        <f>IF(ISBLANK('4. Staffing Information'!G16),"",'4. Staffing Information'!G16)</f>
        <v>0</v>
      </c>
      <c r="GQ4" s="271">
        <f>IF(ISBLANK('4. Staffing Information'!H16),"",'4. Staffing Information'!H16)</f>
        <v>0</v>
      </c>
      <c r="GR4" s="270">
        <f>IF(ISBLANK('4. Staffing Information'!I16),"",'4. Staffing Information'!I16)</f>
        <v>0</v>
      </c>
      <c r="GS4" s="271">
        <f>IF(ISBLANK('4. Staffing Information'!J16),"",'4. Staffing Information'!J16)</f>
        <v>0</v>
      </c>
      <c r="GT4" s="270">
        <f>IF(ISBLANK('4. Staffing Information'!K16),"",'4. Staffing Information'!K16)</f>
        <v>0</v>
      </c>
      <c r="GU4" s="271">
        <f>IF(ISBLANK('4. Staffing Information'!L16),"",'4. Staffing Information'!L16)</f>
        <v>0</v>
      </c>
      <c r="GV4" s="270">
        <f>IF(ISBLANK('4. Staffing Information'!M16),"",'4. Staffing Information'!M16)</f>
        <v>0</v>
      </c>
      <c r="GW4" s="271">
        <f>IF(ISBLANK('4. Staffing Information'!N16),"",'4. Staffing Information'!N16)</f>
        <v>0</v>
      </c>
      <c r="GX4" s="270">
        <f>IF(ISBLANK('4. Staffing Information'!O16),"",'4. Staffing Information'!O16)</f>
        <v>0</v>
      </c>
      <c r="GY4" s="271">
        <f>IF(ISBLANK('4. Staffing Information'!P16),"",'4. Staffing Information'!P16)</f>
        <v>0</v>
      </c>
      <c r="GZ4" s="270">
        <f>IF(ISBLANK('4. Staffing Information'!Q16),"",'4. Staffing Information'!Q16)</f>
        <v>0</v>
      </c>
      <c r="HA4" s="271">
        <f>IF(ISBLANK('4. Staffing Information'!R16),"",'4. Staffing Information'!R16)</f>
        <v>0</v>
      </c>
      <c r="HB4" s="270">
        <f>IF(ISBLANK('4. Staffing Information'!C17),"",'4. Staffing Information'!C17)</f>
        <v>0</v>
      </c>
      <c r="HC4" s="271">
        <f>IF(ISBLANK('4. Staffing Information'!D17),"",'4. Staffing Information'!D17)</f>
        <v>0</v>
      </c>
      <c r="HD4" s="270" t="str">
        <f>IF(ISBLANK('4. Staffing Information'!E17),"",'4. Staffing Information'!E17)</f>
        <v/>
      </c>
      <c r="HE4" s="271" t="str">
        <f>IF(ISBLANK('4. Staffing Information'!F17),"",'4. Staffing Information'!F17)</f>
        <v/>
      </c>
      <c r="HF4" s="270" t="str">
        <f>IF(ISBLANK('4. Staffing Information'!G17),"",'4. Staffing Information'!G17)</f>
        <v/>
      </c>
      <c r="HG4" s="271" t="str">
        <f>IF(ISBLANK('4. Staffing Information'!H17),"",'4. Staffing Information'!H17)</f>
        <v/>
      </c>
      <c r="HH4" s="270" t="str">
        <f>IF(ISBLANK('4. Staffing Information'!I17),"",'4. Staffing Information'!I17)</f>
        <v/>
      </c>
      <c r="HI4" s="271" t="str">
        <f>IF(ISBLANK('4. Staffing Information'!J17),"",'4. Staffing Information'!J17)</f>
        <v/>
      </c>
      <c r="HJ4" s="270" t="str">
        <f>IF(ISBLANK('4. Staffing Information'!K17),"",'4. Staffing Information'!K17)</f>
        <v/>
      </c>
      <c r="HK4" s="271" t="str">
        <f>IF(ISBLANK('4. Staffing Information'!L17),"",'4. Staffing Information'!L17)</f>
        <v/>
      </c>
      <c r="HL4" s="270" t="str">
        <f>IF(ISBLANK('4. Staffing Information'!M17),"",'4. Staffing Information'!M17)</f>
        <v/>
      </c>
      <c r="HM4" s="271" t="str">
        <f>IF(ISBLANK('4. Staffing Information'!N17),"",'4. Staffing Information'!N17)</f>
        <v/>
      </c>
      <c r="HN4" s="270" t="str">
        <f>IF(ISBLANK('4. Staffing Information'!O17),"",'4. Staffing Information'!O17)</f>
        <v/>
      </c>
      <c r="HO4" s="271" t="str">
        <f>IF(ISBLANK('4. Staffing Information'!P17),"",'4. Staffing Information'!P17)</f>
        <v/>
      </c>
      <c r="HP4" s="270" t="str">
        <f>IF(ISBLANK('4. Staffing Information'!Q17),"",'4. Staffing Information'!Q17)</f>
        <v/>
      </c>
      <c r="HQ4" s="271" t="str">
        <f>IF(ISBLANK('4. Staffing Information'!R17),"",'4. Staffing Information'!R17)</f>
        <v/>
      </c>
      <c r="HR4" s="270">
        <f>IF(ISBLANK('4. Staffing Information'!C18),"",'4. Staffing Information'!C18)</f>
        <v>0</v>
      </c>
      <c r="HS4" s="271">
        <f>IF(ISBLANK('4. Staffing Information'!D18),"",'4. Staffing Information'!D18)</f>
        <v>0</v>
      </c>
      <c r="HT4" s="270" t="str">
        <f>IF(ISBLANK('4. Staffing Information'!E18),"",'4. Staffing Information'!E18)</f>
        <v/>
      </c>
      <c r="HU4" s="271" t="str">
        <f>IF(ISBLANK('4. Staffing Information'!F18),"",'4. Staffing Information'!F18)</f>
        <v/>
      </c>
      <c r="HV4" s="270" t="str">
        <f>IF(ISBLANK('4. Staffing Information'!G18),"",'4. Staffing Information'!G18)</f>
        <v/>
      </c>
      <c r="HW4" s="271" t="str">
        <f>IF(ISBLANK('4. Staffing Information'!H18),"",'4. Staffing Information'!H18)</f>
        <v/>
      </c>
      <c r="HX4" s="270" t="str">
        <f>IF(ISBLANK('4. Staffing Information'!I18),"",'4. Staffing Information'!I18)</f>
        <v/>
      </c>
      <c r="HY4" s="271" t="str">
        <f>IF(ISBLANK('4. Staffing Information'!J18),"",'4. Staffing Information'!J18)</f>
        <v/>
      </c>
      <c r="HZ4" s="270" t="str">
        <f>IF(ISBLANK('4. Staffing Information'!K18),"",'4. Staffing Information'!K18)</f>
        <v/>
      </c>
      <c r="IA4" s="271" t="str">
        <f>IF(ISBLANK('4. Staffing Information'!L18),"",'4. Staffing Information'!L18)</f>
        <v/>
      </c>
      <c r="IB4" s="270" t="str">
        <f>IF(ISBLANK('4. Staffing Information'!M18),"",'4. Staffing Information'!M18)</f>
        <v/>
      </c>
      <c r="IC4" s="271" t="str">
        <f>IF(ISBLANK('4. Staffing Information'!N18),"",'4. Staffing Information'!N18)</f>
        <v/>
      </c>
      <c r="ID4" s="270" t="str">
        <f>IF(ISBLANK('4. Staffing Information'!O18),"",'4. Staffing Information'!O18)</f>
        <v/>
      </c>
      <c r="IE4" s="271" t="str">
        <f>IF(ISBLANK('4. Staffing Information'!P18),"",'4. Staffing Information'!P18)</f>
        <v/>
      </c>
      <c r="IF4" s="270" t="str">
        <f>IF(ISBLANK('4. Staffing Information'!Q18),"",'4. Staffing Information'!Q18)</f>
        <v/>
      </c>
      <c r="IG4" s="271" t="str">
        <f>IF(ISBLANK('4. Staffing Information'!R18),"",'4. Staffing Information'!R18)</f>
        <v/>
      </c>
      <c r="IH4" s="270">
        <f>IF(ISBLANK('4. Staffing Information'!C19),"",'4. Staffing Information'!C19)</f>
        <v>0</v>
      </c>
      <c r="II4" s="271">
        <f>IF(ISBLANK('4. Staffing Information'!D19),"",'4. Staffing Information'!D19)</f>
        <v>0</v>
      </c>
      <c r="IJ4" s="270" t="str">
        <f>IF(ISBLANK('4. Staffing Information'!E19),"",'4. Staffing Information'!E19)</f>
        <v/>
      </c>
      <c r="IK4" s="271" t="str">
        <f>IF(ISBLANK('4. Staffing Information'!F19),"",'4. Staffing Information'!F19)</f>
        <v/>
      </c>
      <c r="IL4" s="270" t="str">
        <f>IF(ISBLANK('4. Staffing Information'!G19),"",'4. Staffing Information'!G19)</f>
        <v/>
      </c>
      <c r="IM4" s="271" t="str">
        <f>IF(ISBLANK('4. Staffing Information'!H19),"",'4. Staffing Information'!H19)</f>
        <v/>
      </c>
      <c r="IN4" s="270" t="str">
        <f>IF(ISBLANK('4. Staffing Information'!I19),"",'4. Staffing Information'!I19)</f>
        <v/>
      </c>
      <c r="IO4" s="271" t="str">
        <f>IF(ISBLANK('4. Staffing Information'!J19),"",'4. Staffing Information'!J19)</f>
        <v/>
      </c>
      <c r="IP4" s="270" t="str">
        <f>IF(ISBLANK('4. Staffing Information'!K19),"",'4. Staffing Information'!K19)</f>
        <v/>
      </c>
      <c r="IQ4" s="271" t="str">
        <f>IF(ISBLANK('4. Staffing Information'!L19),"",'4. Staffing Information'!L19)</f>
        <v/>
      </c>
      <c r="IR4" s="270" t="str">
        <f>IF(ISBLANK('4. Staffing Information'!M19),"",'4. Staffing Information'!M19)</f>
        <v/>
      </c>
      <c r="IS4" s="271" t="str">
        <f>IF(ISBLANK('4. Staffing Information'!N19),"",'4. Staffing Information'!N19)</f>
        <v/>
      </c>
      <c r="IT4" s="270" t="str">
        <f>IF(ISBLANK('4. Staffing Information'!O19),"",'4. Staffing Information'!O19)</f>
        <v/>
      </c>
      <c r="IU4" s="271" t="str">
        <f>IF(ISBLANK('4. Staffing Information'!P19),"",'4. Staffing Information'!P19)</f>
        <v/>
      </c>
      <c r="IV4" s="270" t="str">
        <f>IF(ISBLANK('4. Staffing Information'!Q19),"",'4. Staffing Information'!Q19)</f>
        <v/>
      </c>
      <c r="IW4" s="271" t="str">
        <f>IF(ISBLANK('4. Staffing Information'!R19),"",'4. Staffing Information'!R19)</f>
        <v/>
      </c>
      <c r="IX4" s="270">
        <f>IF(ISBLANK('4. Staffing Information'!C20),"",'4. Staffing Information'!C20)</f>
        <v>0</v>
      </c>
      <c r="IY4" s="271">
        <f>IF(ISBLANK('4. Staffing Information'!D20),"",'4. Staffing Information'!D20)</f>
        <v>0</v>
      </c>
      <c r="IZ4" s="270" t="str">
        <f>IF(ISBLANK('4. Staffing Information'!E20),"",'4. Staffing Information'!E20)</f>
        <v/>
      </c>
      <c r="JA4" s="271" t="str">
        <f>IF(ISBLANK('4. Staffing Information'!F20),"",'4. Staffing Information'!F20)</f>
        <v/>
      </c>
      <c r="JB4" s="270" t="str">
        <f>IF(ISBLANK('4. Staffing Information'!G20),"",'4. Staffing Information'!G20)</f>
        <v/>
      </c>
      <c r="JC4" s="271" t="str">
        <f>IF(ISBLANK('4. Staffing Information'!H20),"",'4. Staffing Information'!H20)</f>
        <v/>
      </c>
      <c r="JD4" s="270" t="str">
        <f>IF(ISBLANK('4. Staffing Information'!I20),"",'4. Staffing Information'!I20)</f>
        <v/>
      </c>
      <c r="JE4" s="271" t="str">
        <f>IF(ISBLANK('4. Staffing Information'!J20),"",'4. Staffing Information'!J20)</f>
        <v/>
      </c>
      <c r="JF4" s="270" t="str">
        <f>IF(ISBLANK('4. Staffing Information'!K20),"",'4. Staffing Information'!K20)</f>
        <v/>
      </c>
      <c r="JG4" s="271" t="str">
        <f>IF(ISBLANK('4. Staffing Information'!L20),"",'4. Staffing Information'!L20)</f>
        <v/>
      </c>
      <c r="JH4" s="270" t="str">
        <f>IF(ISBLANK('4. Staffing Information'!M20),"",'4. Staffing Information'!M20)</f>
        <v/>
      </c>
      <c r="JI4" s="271" t="str">
        <f>IF(ISBLANK('4. Staffing Information'!N20),"",'4. Staffing Information'!N20)</f>
        <v/>
      </c>
      <c r="JJ4" s="270" t="str">
        <f>IF(ISBLANK('4. Staffing Information'!O20),"",'4. Staffing Information'!O20)</f>
        <v/>
      </c>
      <c r="JK4" s="271" t="str">
        <f>IF(ISBLANK('4. Staffing Information'!P20),"",'4. Staffing Information'!P20)</f>
        <v/>
      </c>
      <c r="JL4" s="270" t="str">
        <f>IF(ISBLANK('4. Staffing Information'!Q20),"",'4. Staffing Information'!Q20)</f>
        <v/>
      </c>
      <c r="JM4" s="271" t="str">
        <f>IF(ISBLANK('4. Staffing Information'!R20),"",'4. Staffing Information'!R20)</f>
        <v/>
      </c>
      <c r="JN4" s="270">
        <f>IF(ISBLANK('4. Staffing Information'!C21),"",'4. Staffing Information'!C21)</f>
        <v>0</v>
      </c>
      <c r="JO4" s="271">
        <f>IF(ISBLANK('4. Staffing Information'!D21),"",'4. Staffing Information'!D21)</f>
        <v>0</v>
      </c>
      <c r="JP4" s="270" t="str">
        <f>IF(ISBLANK('4. Staffing Information'!E21),"",'4. Staffing Information'!E21)</f>
        <v/>
      </c>
      <c r="JQ4" s="271" t="str">
        <f>IF(ISBLANK('4. Staffing Information'!F21),"",'4. Staffing Information'!F21)</f>
        <v/>
      </c>
      <c r="JR4" s="270" t="str">
        <f>IF(ISBLANK('4. Staffing Information'!G21),"",'4. Staffing Information'!G21)</f>
        <v/>
      </c>
      <c r="JS4" s="271" t="str">
        <f>IF(ISBLANK('4. Staffing Information'!H21),"",'4. Staffing Information'!H21)</f>
        <v/>
      </c>
      <c r="JT4" s="270" t="str">
        <f>IF(ISBLANK('4. Staffing Information'!I21),"",'4. Staffing Information'!I21)</f>
        <v/>
      </c>
      <c r="JU4" s="271" t="str">
        <f>IF(ISBLANK('4. Staffing Information'!J21),"",'4. Staffing Information'!J21)</f>
        <v/>
      </c>
      <c r="JV4" s="270" t="str">
        <f>IF(ISBLANK('4. Staffing Information'!K21),"",'4. Staffing Information'!K21)</f>
        <v/>
      </c>
      <c r="JW4" s="271" t="str">
        <f>IF(ISBLANK('4. Staffing Information'!L21),"",'4. Staffing Information'!L21)</f>
        <v/>
      </c>
      <c r="JX4" s="270" t="str">
        <f>IF(ISBLANK('4. Staffing Information'!M21),"",'4. Staffing Information'!M21)</f>
        <v/>
      </c>
      <c r="JY4" s="271" t="str">
        <f>IF(ISBLANK('4. Staffing Information'!N21),"",'4. Staffing Information'!N21)</f>
        <v/>
      </c>
      <c r="JZ4" s="270" t="str">
        <f>IF(ISBLANK('4. Staffing Information'!O21),"",'4. Staffing Information'!O21)</f>
        <v/>
      </c>
      <c r="KA4" s="271" t="str">
        <f>IF(ISBLANK('4. Staffing Information'!P21),"",'4. Staffing Information'!P21)</f>
        <v/>
      </c>
      <c r="KB4" s="270" t="str">
        <f>IF(ISBLANK('4. Staffing Information'!Q21),"",'4. Staffing Information'!Q21)</f>
        <v/>
      </c>
      <c r="KC4" s="271" t="str">
        <f>IF(ISBLANK('4. Staffing Information'!R21),"",'4. Staffing Information'!R21)</f>
        <v/>
      </c>
      <c r="KD4" s="270">
        <f>IF(ISBLANK('4. Staffing Information'!C22),"",'4. Staffing Information'!C22)</f>
        <v>0</v>
      </c>
      <c r="KE4" s="271">
        <f>IF(ISBLANK('4. Staffing Information'!D22),"",'4. Staffing Information'!D22)</f>
        <v>0</v>
      </c>
      <c r="KF4" s="270" t="str">
        <f>IF(ISBLANK('4. Staffing Information'!E22),"",'4. Staffing Information'!E22)</f>
        <v/>
      </c>
      <c r="KG4" s="271" t="str">
        <f>IF(ISBLANK('4. Staffing Information'!F22),"",'4. Staffing Information'!F22)</f>
        <v/>
      </c>
      <c r="KH4" s="270" t="str">
        <f>IF(ISBLANK('4. Staffing Information'!G22),"",'4. Staffing Information'!G22)</f>
        <v/>
      </c>
      <c r="KI4" s="271" t="str">
        <f>IF(ISBLANK('4. Staffing Information'!H22),"",'4. Staffing Information'!H22)</f>
        <v/>
      </c>
      <c r="KJ4" s="270" t="str">
        <f>IF(ISBLANK('4. Staffing Information'!I22),"",'4. Staffing Information'!I22)</f>
        <v/>
      </c>
      <c r="KK4" s="271" t="str">
        <f>IF(ISBLANK('4. Staffing Information'!J22),"",'4. Staffing Information'!J22)</f>
        <v/>
      </c>
      <c r="KL4" s="270" t="str">
        <f>IF(ISBLANK('4. Staffing Information'!K22),"",'4. Staffing Information'!K22)</f>
        <v/>
      </c>
      <c r="KM4" s="271" t="str">
        <f>IF(ISBLANK('4. Staffing Information'!L22),"",'4. Staffing Information'!L22)</f>
        <v/>
      </c>
      <c r="KN4" s="270" t="str">
        <f>IF(ISBLANK('4. Staffing Information'!M22),"",'4. Staffing Information'!M22)</f>
        <v/>
      </c>
      <c r="KO4" s="271" t="str">
        <f>IF(ISBLANK('4. Staffing Information'!N22),"",'4. Staffing Information'!N22)</f>
        <v/>
      </c>
      <c r="KP4" s="270" t="str">
        <f>IF(ISBLANK('4. Staffing Information'!O22),"",'4. Staffing Information'!O22)</f>
        <v/>
      </c>
      <c r="KQ4" s="271" t="str">
        <f>IF(ISBLANK('4. Staffing Information'!P22),"",'4. Staffing Information'!P22)</f>
        <v/>
      </c>
      <c r="KR4" s="270" t="str">
        <f>IF(ISBLANK('4. Staffing Information'!Q22),"",'4. Staffing Information'!Q22)</f>
        <v/>
      </c>
      <c r="KS4" s="271" t="str">
        <f>IF(ISBLANK('4. Staffing Information'!R22),"",'4. Staffing Information'!R22)</f>
        <v/>
      </c>
      <c r="KT4" s="270">
        <f>IF(ISBLANK('4. Staffing Information'!C23),"",'4. Staffing Information'!C23)</f>
        <v>0</v>
      </c>
      <c r="KU4" s="269">
        <f>IF(ISBLANK('4. Staffing Information'!D23),"",'4. Staffing Information'!D23)</f>
        <v>0</v>
      </c>
      <c r="KV4" s="270">
        <f>IF(ISBLANK('4. Staffing Information'!E23),"",'4. Staffing Information'!E23)</f>
        <v>0</v>
      </c>
      <c r="KW4" s="271">
        <f>IF(ISBLANK('4. Staffing Information'!F23),"",'4. Staffing Information'!F23)</f>
        <v>0</v>
      </c>
      <c r="KX4" s="270">
        <f>IF(ISBLANK('4. Staffing Information'!G23),"",'4. Staffing Information'!G23)</f>
        <v>0</v>
      </c>
      <c r="KY4" s="271">
        <f>IF(ISBLANK('4. Staffing Information'!H23),"",'4. Staffing Information'!H23)</f>
        <v>0</v>
      </c>
      <c r="KZ4" s="270">
        <f>IF(ISBLANK('4. Staffing Information'!I23),"",'4. Staffing Information'!I23)</f>
        <v>0</v>
      </c>
      <c r="LA4" s="271">
        <f>IF(ISBLANK('4. Staffing Information'!J23),"",'4. Staffing Information'!J23)</f>
        <v>0</v>
      </c>
      <c r="LB4" s="270">
        <f>IF(ISBLANK('4. Staffing Information'!K23),"",'4. Staffing Information'!K23)</f>
        <v>0</v>
      </c>
      <c r="LC4" s="271">
        <f>IF(ISBLANK('4. Staffing Information'!L23),"",'4. Staffing Information'!L23)</f>
        <v>0</v>
      </c>
      <c r="LD4" s="270">
        <f>IF(ISBLANK('4. Staffing Information'!M23),"",'4. Staffing Information'!M23)</f>
        <v>0</v>
      </c>
      <c r="LE4" s="271">
        <f>IF(ISBLANK('4. Staffing Information'!N23),"",'4. Staffing Information'!N23)</f>
        <v>0</v>
      </c>
      <c r="LF4" s="270">
        <f>IF(ISBLANK('4. Staffing Information'!O23),"",'4. Staffing Information'!O23)</f>
        <v>0</v>
      </c>
      <c r="LG4" s="271">
        <f>IF(ISBLANK('4. Staffing Information'!P23),"",'4. Staffing Information'!P23)</f>
        <v>0</v>
      </c>
      <c r="LH4" s="270">
        <f>IF(ISBLANK('4. Staffing Information'!Q23),"",'4. Staffing Information'!Q23)</f>
        <v>0</v>
      </c>
      <c r="LI4" s="271">
        <f>IF(ISBLANK('4. Staffing Information'!R23),"",'4. Staffing Information'!R23)</f>
        <v>0</v>
      </c>
      <c r="LJ4" s="270">
        <f>IF(ISBLANK('4. Staffing Information'!C24),"",'4. Staffing Information'!C24)</f>
        <v>0</v>
      </c>
      <c r="LK4" s="271">
        <f>IF(ISBLANK('4. Staffing Information'!D24),"",'4. Staffing Information'!D24)</f>
        <v>0</v>
      </c>
      <c r="LL4" s="270">
        <f>IF(ISBLANK('4. Staffing Information'!E24),"",'4. Staffing Information'!E24)</f>
        <v>0</v>
      </c>
      <c r="LM4" s="271">
        <f>IF(ISBLANK('4. Staffing Information'!F24),"",'4. Staffing Information'!F24)</f>
        <v>0</v>
      </c>
      <c r="LN4" s="270">
        <f>IF(ISBLANK('4. Staffing Information'!G24),"",'4. Staffing Information'!G24)</f>
        <v>0</v>
      </c>
      <c r="LO4" s="271">
        <f>IF(ISBLANK('4. Staffing Information'!H24),"",'4. Staffing Information'!H24)</f>
        <v>0</v>
      </c>
      <c r="LP4" s="270">
        <f>IF(ISBLANK('4. Staffing Information'!I24),"",'4. Staffing Information'!I24)</f>
        <v>0</v>
      </c>
      <c r="LQ4" s="271">
        <f>IF(ISBLANK('4. Staffing Information'!J24),"",'4. Staffing Information'!J24)</f>
        <v>0</v>
      </c>
      <c r="LR4" s="270">
        <f>IF(ISBLANK('4. Staffing Information'!K24),"",'4. Staffing Information'!K24)</f>
        <v>0</v>
      </c>
      <c r="LS4" s="271">
        <f>IF(ISBLANK('4. Staffing Information'!L24),"",'4. Staffing Information'!L24)</f>
        <v>0</v>
      </c>
      <c r="LT4" s="270">
        <f>IF(ISBLANK('4. Staffing Information'!M24),"",'4. Staffing Information'!M24)</f>
        <v>0</v>
      </c>
      <c r="LU4" s="271">
        <f>IF(ISBLANK('4. Staffing Information'!N24),"",'4. Staffing Information'!N24)</f>
        <v>0</v>
      </c>
      <c r="LV4" s="270">
        <f>IF(ISBLANK('4. Staffing Information'!O24),"",'4. Staffing Information'!O24)</f>
        <v>0</v>
      </c>
      <c r="LW4" s="271">
        <f>IF(ISBLANK('4. Staffing Information'!P24),"",'4. Staffing Information'!P24)</f>
        <v>0</v>
      </c>
      <c r="LX4" s="270">
        <f>IF(ISBLANK('4. Staffing Information'!Q24),"",'4. Staffing Information'!Q24)</f>
        <v>0</v>
      </c>
      <c r="LY4" s="271">
        <f>IF(ISBLANK('4. Staffing Information'!R24),"",'4. Staffing Information'!R24)</f>
        <v>0</v>
      </c>
      <c r="LZ4" s="272">
        <f>IF(ISBLANK('5. Vehicle Expenses'!C9),"",'5. Vehicle Expenses'!C9)</f>
        <v>0</v>
      </c>
      <c r="MA4" s="272" t="str">
        <f>IF(ISBLANK('5. Vehicle Expenses'!D9),"",'5. Vehicle Expenses'!D9)</f>
        <v/>
      </c>
      <c r="MB4" s="272" t="str">
        <f>IF(ISBLANK('5. Vehicle Expenses'!E9),"",'5. Vehicle Expenses'!E9)</f>
        <v/>
      </c>
      <c r="MC4" s="272" t="str">
        <f>IF(ISBLANK('5. Vehicle Expenses'!F9),"",'5. Vehicle Expenses'!F9)</f>
        <v/>
      </c>
      <c r="MD4" s="272" t="str">
        <f>IF(ISBLANK('5. Vehicle Expenses'!G9),"",'5. Vehicle Expenses'!G9)</f>
        <v/>
      </c>
      <c r="ME4" s="272" t="str">
        <f>IF(ISBLANK('5. Vehicle Expenses'!H9),"",'5. Vehicle Expenses'!H9)</f>
        <v/>
      </c>
      <c r="MF4" s="272" t="str">
        <f>IF(ISBLANK('5. Vehicle Expenses'!I9),"",'5. Vehicle Expenses'!I9)</f>
        <v/>
      </c>
      <c r="MG4" s="272" t="str">
        <f>IF(ISBLANK('5. Vehicle Expenses'!J9),"",'5. Vehicle Expenses'!J9)</f>
        <v/>
      </c>
      <c r="MH4" s="272" t="str">
        <f>IF(ISBLANK('5. Vehicle Expenses'!K9),"",'5. Vehicle Expenses'!K9)</f>
        <v/>
      </c>
      <c r="MI4" s="272">
        <f>IF(ISBLANK('5. Vehicle Expenses'!C10),"",'5. Vehicle Expenses'!C10)</f>
        <v>0</v>
      </c>
      <c r="MJ4" s="272" t="str">
        <f>IF(ISBLANK('5. Vehicle Expenses'!D10),"",'5. Vehicle Expenses'!D10)</f>
        <v/>
      </c>
      <c r="MK4" s="272" t="str">
        <f>IF(ISBLANK('5. Vehicle Expenses'!E10),"",'5. Vehicle Expenses'!E10)</f>
        <v/>
      </c>
      <c r="ML4" s="272" t="str">
        <f>IF(ISBLANK('5. Vehicle Expenses'!F10),"",'5. Vehicle Expenses'!F10)</f>
        <v/>
      </c>
      <c r="MM4" s="272" t="str">
        <f>IF(ISBLANK('5. Vehicle Expenses'!G10),"",'5. Vehicle Expenses'!G10)</f>
        <v/>
      </c>
      <c r="MN4" s="272" t="str">
        <f>IF(ISBLANK('5. Vehicle Expenses'!H10),"",'5. Vehicle Expenses'!H10)</f>
        <v/>
      </c>
      <c r="MO4" s="272" t="str">
        <f>IF(ISBLANK('5. Vehicle Expenses'!I10),"",'5. Vehicle Expenses'!I10)</f>
        <v/>
      </c>
      <c r="MP4" s="272" t="str">
        <f>IF(ISBLANK('5. Vehicle Expenses'!J10),"",'5. Vehicle Expenses'!J10)</f>
        <v/>
      </c>
      <c r="MQ4" s="272" t="str">
        <f>IF(ISBLANK('5. Vehicle Expenses'!K10),"",'5. Vehicle Expenses'!K10)</f>
        <v/>
      </c>
      <c r="MR4" s="251">
        <f>IF(ISBLANK('5. Vehicle Expenses'!C11),"",'5. Vehicle Expenses'!C11)</f>
        <v>0</v>
      </c>
      <c r="MS4" s="251" t="str">
        <f>IF(ISBLANK('5. Vehicle Expenses'!D11),"",'5. Vehicle Expenses'!D11)</f>
        <v/>
      </c>
      <c r="MT4" s="251" t="str">
        <f>IF(ISBLANK('5. Vehicle Expenses'!E11),"",'5. Vehicle Expenses'!E11)</f>
        <v/>
      </c>
      <c r="MU4" s="251" t="str">
        <f>IF(ISBLANK('5. Vehicle Expenses'!F11),"",'5. Vehicle Expenses'!F11)</f>
        <v/>
      </c>
      <c r="MV4" s="251" t="str">
        <f>IF(ISBLANK('5. Vehicle Expenses'!G11),"",'5. Vehicle Expenses'!G11)</f>
        <v/>
      </c>
      <c r="MW4" s="251" t="str">
        <f>IF(ISBLANK('5. Vehicle Expenses'!H11),"",'5. Vehicle Expenses'!H11)</f>
        <v/>
      </c>
      <c r="MX4" s="251" t="str">
        <f>IF(ISBLANK('5. Vehicle Expenses'!I11),"",'5. Vehicle Expenses'!I11)</f>
        <v/>
      </c>
      <c r="MY4" s="251" t="str">
        <f>IF(ISBLANK('5. Vehicle Expenses'!J11),"",'5. Vehicle Expenses'!J11)</f>
        <v/>
      </c>
      <c r="MZ4" s="251" t="str">
        <f>IF(ISBLANK('5. Vehicle Expenses'!K11),"",'5. Vehicle Expenses'!K11)</f>
        <v/>
      </c>
      <c r="NA4" s="251">
        <f>IF(ISBLANK('5. Vehicle Expenses'!C12),"",'5. Vehicle Expenses'!C12)</f>
        <v>0</v>
      </c>
      <c r="NB4" s="251" t="str">
        <f>IF(ISBLANK('5. Vehicle Expenses'!D12),"",'5. Vehicle Expenses'!D12)</f>
        <v/>
      </c>
      <c r="NC4" s="251" t="str">
        <f>IF(ISBLANK('5. Vehicle Expenses'!E12),"",'5. Vehicle Expenses'!E12)</f>
        <v/>
      </c>
      <c r="ND4" s="251" t="str">
        <f>IF(ISBLANK('5. Vehicle Expenses'!F12),"",'5. Vehicle Expenses'!F12)</f>
        <v/>
      </c>
      <c r="NE4" s="251" t="str">
        <f>IF(ISBLANK('5. Vehicle Expenses'!G12),"",'5. Vehicle Expenses'!G12)</f>
        <v/>
      </c>
      <c r="NF4" s="251" t="str">
        <f>IF(ISBLANK('5. Vehicle Expenses'!H12),"",'5. Vehicle Expenses'!H12)</f>
        <v/>
      </c>
      <c r="NG4" s="251" t="str">
        <f>IF(ISBLANK('5. Vehicle Expenses'!I12),"",'5. Vehicle Expenses'!I12)</f>
        <v/>
      </c>
      <c r="NH4" s="251" t="str">
        <f>IF(ISBLANK('5. Vehicle Expenses'!J12),"",'5. Vehicle Expenses'!J12)</f>
        <v/>
      </c>
      <c r="NI4" s="251" t="str">
        <f>IF(ISBLANK('5. Vehicle Expenses'!K12),"",'5. Vehicle Expenses'!K12)</f>
        <v/>
      </c>
      <c r="NJ4" s="251">
        <f>IF(ISBLANK('5. Vehicle Expenses'!C13),"",'5. Vehicle Expenses'!C13)</f>
        <v>0</v>
      </c>
      <c r="NK4" s="251" t="str">
        <f>IF(ISBLANK('5. Vehicle Expenses'!D13),"",'5. Vehicle Expenses'!D13)</f>
        <v/>
      </c>
      <c r="NL4" s="251" t="str">
        <f>IF(ISBLANK('5. Vehicle Expenses'!E13),"",'5. Vehicle Expenses'!E13)</f>
        <v/>
      </c>
      <c r="NM4" s="251" t="str">
        <f>IF(ISBLANK('5. Vehicle Expenses'!F13),"",'5. Vehicle Expenses'!F13)</f>
        <v/>
      </c>
      <c r="NN4" s="251" t="str">
        <f>IF(ISBLANK('5. Vehicle Expenses'!G13),"",'5. Vehicle Expenses'!G13)</f>
        <v/>
      </c>
      <c r="NO4" s="251" t="str">
        <f>IF(ISBLANK('5. Vehicle Expenses'!H13),"",'5. Vehicle Expenses'!H13)</f>
        <v/>
      </c>
      <c r="NP4" s="251" t="str">
        <f>IF(ISBLANK('5. Vehicle Expenses'!I13),"",'5. Vehicle Expenses'!I13)</f>
        <v/>
      </c>
      <c r="NQ4" s="251" t="str">
        <f>IF(ISBLANK('5. Vehicle Expenses'!J13),"",'5. Vehicle Expenses'!J13)</f>
        <v/>
      </c>
      <c r="NR4" s="251" t="str">
        <f>IF(ISBLANK('5. Vehicle Expenses'!K13),"",'5. Vehicle Expenses'!K13)</f>
        <v/>
      </c>
      <c r="NS4" s="251">
        <f>IF(ISBLANK('5. Vehicle Expenses'!C14),"",'5. Vehicle Expenses'!C14)</f>
        <v>0</v>
      </c>
      <c r="NT4" s="251" t="str">
        <f>IF(ISBLANK('5. Vehicle Expenses'!D14),"",'5. Vehicle Expenses'!D14)</f>
        <v/>
      </c>
      <c r="NU4" s="251" t="str">
        <f>IF(ISBLANK('5. Vehicle Expenses'!E14),"",'5. Vehicle Expenses'!E14)</f>
        <v/>
      </c>
      <c r="NV4" s="251" t="str">
        <f>IF(ISBLANK('5. Vehicle Expenses'!F14),"",'5. Vehicle Expenses'!F14)</f>
        <v/>
      </c>
      <c r="NW4" s="251" t="str">
        <f>IF(ISBLANK('5. Vehicle Expenses'!G14),"",'5. Vehicle Expenses'!G14)</f>
        <v/>
      </c>
      <c r="NX4" s="251" t="str">
        <f>IF(ISBLANK('5. Vehicle Expenses'!H14),"",'5. Vehicle Expenses'!H14)</f>
        <v/>
      </c>
      <c r="NY4" s="251" t="str">
        <f>IF(ISBLANK('5. Vehicle Expenses'!I14),"",'5. Vehicle Expenses'!I14)</f>
        <v/>
      </c>
      <c r="NZ4" s="251" t="str">
        <f>IF(ISBLANK('5. Vehicle Expenses'!J14),"",'5. Vehicle Expenses'!J14)</f>
        <v/>
      </c>
      <c r="OA4" s="251" t="str">
        <f>IF(ISBLANK('5. Vehicle Expenses'!K14),"",'5. Vehicle Expenses'!K14)</f>
        <v/>
      </c>
      <c r="OB4" s="251">
        <f>IF(ISBLANK('5. Vehicle Expenses'!C15),"",'5. Vehicle Expenses'!C15)</f>
        <v>0</v>
      </c>
      <c r="OC4" s="251" t="str">
        <f>IF(ISBLANK('5. Vehicle Expenses'!D15),"",'5. Vehicle Expenses'!D15)</f>
        <v/>
      </c>
      <c r="OD4" s="251" t="str">
        <f>IF(ISBLANK('5. Vehicle Expenses'!E15),"",'5. Vehicle Expenses'!E15)</f>
        <v/>
      </c>
      <c r="OE4" s="251" t="str">
        <f>IF(ISBLANK('5. Vehicle Expenses'!F15),"",'5. Vehicle Expenses'!F15)</f>
        <v/>
      </c>
      <c r="OF4" s="251" t="str">
        <f>IF(ISBLANK('5. Vehicle Expenses'!G15),"",'5. Vehicle Expenses'!G15)</f>
        <v/>
      </c>
      <c r="OG4" s="251" t="str">
        <f>IF(ISBLANK('5. Vehicle Expenses'!H15),"",'5. Vehicle Expenses'!H15)</f>
        <v/>
      </c>
      <c r="OH4" s="251" t="str">
        <f>IF(ISBLANK('5. Vehicle Expenses'!I15),"",'5. Vehicle Expenses'!I15)</f>
        <v/>
      </c>
      <c r="OI4" s="251" t="str">
        <f>IF(ISBLANK('5. Vehicle Expenses'!J15),"",'5. Vehicle Expenses'!J15)</f>
        <v/>
      </c>
      <c r="OJ4" s="251" t="str">
        <f>IF(ISBLANK('5. Vehicle Expenses'!K15),"",'5. Vehicle Expenses'!K15)</f>
        <v/>
      </c>
      <c r="OK4" s="251">
        <f>IF(ISBLANK('5. Vehicle Expenses'!C16),"",'5. Vehicle Expenses'!C16)</f>
        <v>0</v>
      </c>
      <c r="OL4" s="251" t="str">
        <f>IF(ISBLANK('5. Vehicle Expenses'!D16),"",'5. Vehicle Expenses'!D16)</f>
        <v/>
      </c>
      <c r="OM4" s="251" t="str">
        <f>IF(ISBLANK('5. Vehicle Expenses'!E16),"",'5. Vehicle Expenses'!E16)</f>
        <v/>
      </c>
      <c r="ON4" s="251" t="str">
        <f>IF(ISBLANK('5. Vehicle Expenses'!F16),"",'5. Vehicle Expenses'!F16)</f>
        <v/>
      </c>
      <c r="OO4" s="251" t="str">
        <f>IF(ISBLANK('5. Vehicle Expenses'!G16),"",'5. Vehicle Expenses'!G16)</f>
        <v/>
      </c>
      <c r="OP4" s="251" t="str">
        <f>IF(ISBLANK('5. Vehicle Expenses'!H16),"",'5. Vehicle Expenses'!H16)</f>
        <v/>
      </c>
      <c r="OQ4" s="251" t="str">
        <f>IF(ISBLANK('5. Vehicle Expenses'!I16),"",'5. Vehicle Expenses'!I16)</f>
        <v/>
      </c>
      <c r="OR4" s="251" t="str">
        <f>IF(ISBLANK('5. Vehicle Expenses'!J16),"",'5. Vehicle Expenses'!J16)</f>
        <v/>
      </c>
      <c r="OS4" s="251" t="str">
        <f>IF(ISBLANK('5. Vehicle Expenses'!K16),"",'5. Vehicle Expenses'!K16)</f>
        <v/>
      </c>
      <c r="OT4" s="251">
        <f>IF(ISBLANK('5. Vehicle Expenses'!C17),"",'5. Vehicle Expenses'!C17)</f>
        <v>0</v>
      </c>
      <c r="OU4" s="251" t="str">
        <f>IF(ISBLANK('5. Vehicle Expenses'!D17),"",'5. Vehicle Expenses'!D17)</f>
        <v/>
      </c>
      <c r="OV4" s="251" t="str">
        <f>IF(ISBLANK('5. Vehicle Expenses'!E17),"",'5. Vehicle Expenses'!E17)</f>
        <v/>
      </c>
      <c r="OW4" s="251" t="str">
        <f>IF(ISBLANK('5. Vehicle Expenses'!F17),"",'5. Vehicle Expenses'!F17)</f>
        <v/>
      </c>
      <c r="OX4" s="251" t="str">
        <f>IF(ISBLANK('5. Vehicle Expenses'!G17),"",'5. Vehicle Expenses'!G17)</f>
        <v/>
      </c>
      <c r="OY4" s="251" t="str">
        <f>IF(ISBLANK('5. Vehicle Expenses'!J17),"",'5. Vehicle Expenses'!J17)</f>
        <v/>
      </c>
      <c r="OZ4" s="251" t="str">
        <f>IF(ISBLANK('5. Vehicle Expenses'!K17),"",'5. Vehicle Expenses'!K17)</f>
        <v/>
      </c>
      <c r="PA4" s="251">
        <f>IF(ISBLANK('5. Vehicle Expenses'!C18),"",'5. Vehicle Expenses'!C18)</f>
        <v>0</v>
      </c>
      <c r="PB4" s="251" t="str">
        <f>IF(ISBLANK('5. Vehicle Expenses'!D18),"",'5. Vehicle Expenses'!D18)</f>
        <v/>
      </c>
      <c r="PC4" s="251" t="str">
        <f>IF(ISBLANK('5. Vehicle Expenses'!E18),"",'5. Vehicle Expenses'!E18)</f>
        <v/>
      </c>
      <c r="PD4" s="251" t="str">
        <f>IF(ISBLANK('5. Vehicle Expenses'!F18),"",'5. Vehicle Expenses'!F18)</f>
        <v/>
      </c>
      <c r="PE4" s="251" t="str">
        <f>IF(ISBLANK('5. Vehicle Expenses'!G18),"",'5. Vehicle Expenses'!G18)</f>
        <v/>
      </c>
      <c r="PF4" s="251" t="str">
        <f>IF(ISBLANK('5. Vehicle Expenses'!H18),"",'5. Vehicle Expenses'!H18)</f>
        <v/>
      </c>
      <c r="PG4" s="251" t="str">
        <f>IF(ISBLANK('5. Vehicle Expenses'!I18),"",'5. Vehicle Expenses'!I18)</f>
        <v/>
      </c>
      <c r="PH4" s="251" t="str">
        <f>IF(ISBLANK('5. Vehicle Expenses'!J18),"",'5. Vehicle Expenses'!J18)</f>
        <v/>
      </c>
      <c r="PI4" s="251" t="str">
        <f>IF(ISBLANK('5. Vehicle Expenses'!K18),"",'5. Vehicle Expenses'!K18)</f>
        <v/>
      </c>
      <c r="PJ4" s="251" t="str">
        <f>IF(ISBLANK('5. Vehicle Expenses'!C19),"",'5. Vehicle Expenses'!C19)</f>
        <v/>
      </c>
      <c r="PK4" s="251">
        <f>IF(ISBLANK('5. Vehicle Expenses'!C20),"",'5. Vehicle Expenses'!C20)</f>
        <v>0</v>
      </c>
      <c r="PL4" s="251">
        <f>IF(ISBLANK('5. Vehicle Expenses'!D20),"",'5. Vehicle Expenses'!D20)</f>
        <v>0</v>
      </c>
      <c r="PM4" s="251">
        <f>IF(ISBLANK('5. Vehicle Expenses'!E20),"",'5. Vehicle Expenses'!E20)</f>
        <v>0</v>
      </c>
      <c r="PN4" s="251">
        <f>IF(ISBLANK('5. Vehicle Expenses'!F20),"",'5. Vehicle Expenses'!F20)</f>
        <v>0</v>
      </c>
      <c r="PO4" s="251">
        <f>IF(ISBLANK('5. Vehicle Expenses'!G20),"",'5. Vehicle Expenses'!G20)</f>
        <v>0</v>
      </c>
      <c r="PP4" s="251">
        <f>IF(ISBLANK('5. Vehicle Expenses'!H20),"",'5. Vehicle Expenses'!H20)</f>
        <v>0</v>
      </c>
      <c r="PQ4" s="251">
        <f>IF(ISBLANK('5. Vehicle Expenses'!I20),"",'5. Vehicle Expenses'!I20)</f>
        <v>0</v>
      </c>
      <c r="PR4" s="251">
        <f>IF(ISBLANK('5. Vehicle Expenses'!J20),"",'5. Vehicle Expenses'!J20)</f>
        <v>0</v>
      </c>
      <c r="PS4" s="251">
        <f>IF(ISBLANK('5. Vehicle Expenses'!K20),"",'5. Vehicle Expenses'!K20)</f>
        <v>0</v>
      </c>
      <c r="PT4" s="251">
        <f>IF(ISBLANK('5. Vehicle Expenses'!K23),"",'5. Vehicle Expenses'!K23)</f>
        <v>0</v>
      </c>
      <c r="PU4" s="251">
        <f>IF(ISBLANK('5. Vehicle Expenses'!E24),"",'5. Vehicle Expenses'!E24)</f>
        <v>0</v>
      </c>
      <c r="PV4" s="251">
        <f>IF(ISBLANK('5. Vehicle Expenses'!F24),"",'5. Vehicle Expenses'!F24)</f>
        <v>0</v>
      </c>
      <c r="PW4" s="251">
        <f>IF(ISBLANK('5. Vehicle Expenses'!G24),"",'5. Vehicle Expenses'!G24)</f>
        <v>0</v>
      </c>
      <c r="PX4" s="251">
        <f>IF(ISBLANK('5. Vehicle Expenses'!H24),"",'5. Vehicle Expenses'!H24)</f>
        <v>0</v>
      </c>
      <c r="PY4" s="251">
        <f>IF(ISBLANK('5. Vehicle Expenses'!I24),"",'5. Vehicle Expenses'!I24)</f>
        <v>0</v>
      </c>
      <c r="PZ4" s="251">
        <f>IF(ISBLANK('5. Vehicle Expenses'!J24),"",'5. Vehicle Expenses'!J24)</f>
        <v>0</v>
      </c>
      <c r="QA4" s="251">
        <f>IF(ISBLANK('5. Vehicle Expenses'!E25),"",'5. Vehicle Expenses'!E25)</f>
        <v>0</v>
      </c>
      <c r="QB4" s="251">
        <f>IF(ISBLANK('5. Vehicle Expenses'!F25),"",'5. Vehicle Expenses'!F25)</f>
        <v>0</v>
      </c>
      <c r="QC4" s="251">
        <f>IF(ISBLANK('5. Vehicle Expenses'!G25),"",'5. Vehicle Expenses'!G25)</f>
        <v>0</v>
      </c>
      <c r="QD4" s="251">
        <f>IF(ISBLANK('5. Vehicle Expenses'!H25),"",'5. Vehicle Expenses'!H25)</f>
        <v>0</v>
      </c>
      <c r="QE4" s="251">
        <f>IF(ISBLANK('5. Vehicle Expenses'!I25),"",'5. Vehicle Expenses'!I25)</f>
        <v>0</v>
      </c>
      <c r="QF4" s="251">
        <f>IF(ISBLANK('5. Vehicle Expenses'!J25),"",'5. Vehicle Expenses'!J25)</f>
        <v>0</v>
      </c>
      <c r="QG4" s="251">
        <f>IF(ISBLANK('5. Vehicle Expenses'!C26),"",'5. Vehicle Expenses'!C26)</f>
        <v>0</v>
      </c>
      <c r="QH4" s="251">
        <f>IF(ISBLANK('5. Vehicle Expenses'!E26),"",'5. Vehicle Expenses'!E26)</f>
        <v>0</v>
      </c>
      <c r="QI4" s="251">
        <f>IF(ISBLANK('5. Vehicle Expenses'!F26),"",'5. Vehicle Expenses'!F26)</f>
        <v>0</v>
      </c>
      <c r="QJ4" s="251">
        <f>IF(ISBLANK('5. Vehicle Expenses'!G26),"",'5. Vehicle Expenses'!G26)</f>
        <v>0</v>
      </c>
      <c r="QK4" s="251">
        <f>IF(ISBLANK('5. Vehicle Expenses'!H26),"",'5. Vehicle Expenses'!H26)</f>
        <v>0</v>
      </c>
      <c r="QL4" s="251">
        <f>IF(ISBLANK('5. Vehicle Expenses'!I26),"",'5. Vehicle Expenses'!I26)</f>
        <v>0</v>
      </c>
      <c r="QM4" s="251">
        <f>IF(ISBLANK('5. Vehicle Expenses'!J26),"",'5. Vehicle Expenses'!J26)</f>
        <v>0</v>
      </c>
      <c r="QN4" s="251">
        <f>IF(ISBLANK('5. Vehicle Expenses'!C30),"",'5. Vehicle Expenses'!C30)</f>
        <v>0</v>
      </c>
      <c r="QO4" s="274">
        <f>IF(ISBLANK('5. Vehicle Expenses'!D30),"",'5. Vehicle Expenses'!D30)</f>
        <v>0</v>
      </c>
      <c r="QP4" s="251">
        <f>IF(ISBLANK('5. Vehicle Expenses'!C31),"",'5. Vehicle Expenses'!C31)</f>
        <v>0</v>
      </c>
      <c r="QQ4" s="274">
        <f>IF(ISBLANK('5. Vehicle Expenses'!D31),"",'5. Vehicle Expenses'!D31)</f>
        <v>0</v>
      </c>
      <c r="QR4" s="251">
        <f>IF(ISBLANK('5. Vehicle Expenses'!C32),"",'5. Vehicle Expenses'!C32)</f>
        <v>0</v>
      </c>
      <c r="QS4" s="274">
        <f>IF(ISBLANK('5. Vehicle Expenses'!D32),"",'5. Vehicle Expenses'!D32)</f>
        <v>0</v>
      </c>
      <c r="QT4" s="251">
        <f>IF(ISBLANK('5. Vehicle Expenses'!C33),"",'5. Vehicle Expenses'!C33)</f>
        <v>0</v>
      </c>
      <c r="QU4" s="273">
        <f>IF(ISBLANK('5. Vehicle Expenses'!D33),"",'5. Vehicle Expenses'!D33)</f>
        <v>0</v>
      </c>
      <c r="QV4" s="251">
        <f>IF(ISBLANK('5. Vehicle Expenses'!C34),"",'5. Vehicle Expenses'!C34)</f>
        <v>0</v>
      </c>
      <c r="QW4" s="274">
        <f>IF(ISBLANK('5. Vehicle Expenses'!D34),"",'5. Vehicle Expenses'!D34)</f>
        <v>0</v>
      </c>
      <c r="QX4" s="251">
        <f>IF(ISBLANK('5. Vehicle Expenses'!C35),"",'5. Vehicle Expenses'!C35)</f>
        <v>0</v>
      </c>
      <c r="QY4" s="274">
        <f>IF(ISBLANK('5. Vehicle Expenses'!D35),"",'5. Vehicle Expenses'!D35)</f>
        <v>0</v>
      </c>
      <c r="QZ4" s="251">
        <f>IF(ISBLANK('5. Vehicle Expenses'!C36),"",'5. Vehicle Expenses'!C36)</f>
        <v>0</v>
      </c>
      <c r="RA4" s="252">
        <f>IF(ISBLANK('6. Occupancy Expenses'!C9),"",'6. Occupancy Expenses'!C9)</f>
        <v>0</v>
      </c>
      <c r="RB4" s="252" t="str">
        <f>IF(ISBLANK('6. Occupancy Expenses'!D9),"",'6. Occupancy Expenses'!D9)</f>
        <v/>
      </c>
      <c r="RC4" s="252" t="str">
        <f>IF(ISBLANK('6. Occupancy Expenses'!E9),"",'6. Occupancy Expenses'!E9)</f>
        <v/>
      </c>
      <c r="RD4" s="252" t="str">
        <f>IF(ISBLANK('6. Occupancy Expenses'!F9),"",'6. Occupancy Expenses'!F9)</f>
        <v/>
      </c>
      <c r="RE4" s="252" t="str">
        <f>IF(ISBLANK('6. Occupancy Expenses'!G9),"",'6. Occupancy Expenses'!G9)</f>
        <v/>
      </c>
      <c r="RF4" s="252" t="str">
        <f>IF(ISBLANK('6. Occupancy Expenses'!H9),"",'6. Occupancy Expenses'!H9)</f>
        <v/>
      </c>
      <c r="RG4" s="252" t="str">
        <f>IF(ISBLANK('6. Occupancy Expenses'!I9),"",'6. Occupancy Expenses'!I9)</f>
        <v/>
      </c>
      <c r="RH4" s="252" t="str">
        <f>IF(ISBLANK('6. Occupancy Expenses'!J9),"",'6. Occupancy Expenses'!J9)</f>
        <v/>
      </c>
      <c r="RI4" s="252" t="str">
        <f>IF(ISBLANK('6. Occupancy Expenses'!K9),"",'6. Occupancy Expenses'!K9)</f>
        <v/>
      </c>
      <c r="RJ4" s="252">
        <f>IF(ISBLANK('6. Occupancy Expenses'!C10),"",'6. Occupancy Expenses'!C10)</f>
        <v>0</v>
      </c>
      <c r="RK4" s="252" t="str">
        <f>IF(ISBLANK('6. Occupancy Expenses'!D10),"",'6. Occupancy Expenses'!D10)</f>
        <v/>
      </c>
      <c r="RL4" s="252" t="str">
        <f>IF(ISBLANK('6. Occupancy Expenses'!E10),"",'6. Occupancy Expenses'!E10)</f>
        <v/>
      </c>
      <c r="RM4" s="252" t="str">
        <f>IF(ISBLANK('6. Occupancy Expenses'!F10),"",'6. Occupancy Expenses'!F10)</f>
        <v/>
      </c>
      <c r="RN4" s="252" t="str">
        <f>IF(ISBLANK('6. Occupancy Expenses'!G10),"",'6. Occupancy Expenses'!G10)</f>
        <v/>
      </c>
      <c r="RO4" s="252" t="str">
        <f>IF(ISBLANK('6. Occupancy Expenses'!H10),"",'6. Occupancy Expenses'!H10)</f>
        <v/>
      </c>
      <c r="RP4" s="252" t="str">
        <f>IF(ISBLANK('6. Occupancy Expenses'!I10),"",'6. Occupancy Expenses'!I10)</f>
        <v/>
      </c>
      <c r="RQ4" s="252" t="str">
        <f>IF(ISBLANK('6. Occupancy Expenses'!J10),"",'6. Occupancy Expenses'!J10)</f>
        <v/>
      </c>
      <c r="RR4" s="252" t="str">
        <f>IF(ISBLANK('6. Occupancy Expenses'!K10),"",'6. Occupancy Expenses'!K10)</f>
        <v/>
      </c>
      <c r="RS4" s="252">
        <f>IF(ISBLANK('6. Occupancy Expenses'!C11),"",'6. Occupancy Expenses'!C11)</f>
        <v>0</v>
      </c>
      <c r="RT4" s="252" t="str">
        <f>IF(ISBLANK('6. Occupancy Expenses'!D11),"",'6. Occupancy Expenses'!D11)</f>
        <v/>
      </c>
      <c r="RU4" s="252" t="str">
        <f>IF(ISBLANK('6. Occupancy Expenses'!E11),"",'6. Occupancy Expenses'!E11)</f>
        <v/>
      </c>
      <c r="RV4" s="252" t="str">
        <f>IF(ISBLANK('6. Occupancy Expenses'!F11),"",'6. Occupancy Expenses'!F11)</f>
        <v/>
      </c>
      <c r="RW4" s="252" t="str">
        <f>IF(ISBLANK('6. Occupancy Expenses'!G11),"",'6. Occupancy Expenses'!G11)</f>
        <v/>
      </c>
      <c r="RX4" s="252" t="str">
        <f>IF(ISBLANK('6. Occupancy Expenses'!H11),"",'6. Occupancy Expenses'!H11)</f>
        <v/>
      </c>
      <c r="RY4" s="252" t="str">
        <f>IF(ISBLANK('6. Occupancy Expenses'!I11),"",'6. Occupancy Expenses'!I11)</f>
        <v/>
      </c>
      <c r="RZ4" s="252" t="str">
        <f>IF(ISBLANK('6. Occupancy Expenses'!J11),"",'6. Occupancy Expenses'!J11)</f>
        <v/>
      </c>
      <c r="SA4" s="252" t="str">
        <f>IF(ISBLANK('6. Occupancy Expenses'!K11),"",'6. Occupancy Expenses'!K11)</f>
        <v/>
      </c>
      <c r="SB4" s="252">
        <f>IF(ISBLANK('6. Occupancy Expenses'!C12),"",'6. Occupancy Expenses'!C12)</f>
        <v>0</v>
      </c>
      <c r="SC4" s="252" t="str">
        <f>IF(ISBLANK('6. Occupancy Expenses'!D12),"",'6. Occupancy Expenses'!D12)</f>
        <v/>
      </c>
      <c r="SD4" s="252" t="str">
        <f>IF(ISBLANK('6. Occupancy Expenses'!E12),"",'6. Occupancy Expenses'!E12)</f>
        <v/>
      </c>
      <c r="SE4" s="252" t="str">
        <f>IF(ISBLANK('6. Occupancy Expenses'!F12),"",'6. Occupancy Expenses'!F12)</f>
        <v/>
      </c>
      <c r="SF4" s="252" t="str">
        <f>IF(ISBLANK('6. Occupancy Expenses'!G12),"",'6. Occupancy Expenses'!G12)</f>
        <v/>
      </c>
      <c r="SG4" s="252" t="str">
        <f>IF(ISBLANK('6. Occupancy Expenses'!H12),"",'6. Occupancy Expenses'!H12)</f>
        <v/>
      </c>
      <c r="SH4" s="252" t="str">
        <f>IF(ISBLANK('6. Occupancy Expenses'!I12),"",'6. Occupancy Expenses'!I12)</f>
        <v/>
      </c>
      <c r="SI4" s="252" t="str">
        <f>IF(ISBLANK('6. Occupancy Expenses'!J12),"",'6. Occupancy Expenses'!J12)</f>
        <v/>
      </c>
      <c r="SJ4" s="252" t="str">
        <f>IF(ISBLANK('6. Occupancy Expenses'!K12),"",'6. Occupancy Expenses'!K12)</f>
        <v/>
      </c>
      <c r="SK4" s="252">
        <f>IF(ISBLANK('6. Occupancy Expenses'!C13),"",'6. Occupancy Expenses'!C13)</f>
        <v>0</v>
      </c>
      <c r="SL4" s="252" t="str">
        <f>IF(ISBLANK('6. Occupancy Expenses'!D13),"",'6. Occupancy Expenses'!D13)</f>
        <v/>
      </c>
      <c r="SM4" s="252" t="str">
        <f>IF(ISBLANK('6. Occupancy Expenses'!E13),"",'6. Occupancy Expenses'!E13)</f>
        <v/>
      </c>
      <c r="SN4" s="252" t="str">
        <f>IF(ISBLANK('6. Occupancy Expenses'!F13),"",'6. Occupancy Expenses'!F13)</f>
        <v/>
      </c>
      <c r="SO4" s="252" t="str">
        <f>IF(ISBLANK('6. Occupancy Expenses'!G13),"",'6. Occupancy Expenses'!G13)</f>
        <v/>
      </c>
      <c r="SP4" s="252" t="str">
        <f>IF(ISBLANK('6. Occupancy Expenses'!H13),"",'6. Occupancy Expenses'!H13)</f>
        <v/>
      </c>
      <c r="SQ4" s="252" t="str">
        <f>IF(ISBLANK('6. Occupancy Expenses'!I13),"",'6. Occupancy Expenses'!I13)</f>
        <v/>
      </c>
      <c r="SR4" s="252" t="str">
        <f>IF(ISBLANK('6. Occupancy Expenses'!J13),"",'6. Occupancy Expenses'!J13)</f>
        <v/>
      </c>
      <c r="SS4" s="252" t="str">
        <f>IF(ISBLANK('6. Occupancy Expenses'!K13),"",'6. Occupancy Expenses'!K13)</f>
        <v/>
      </c>
      <c r="ST4" s="252">
        <f>IF(ISBLANK('6. Occupancy Expenses'!C14),"",'6. Occupancy Expenses'!C14)</f>
        <v>0</v>
      </c>
      <c r="SU4" s="252" t="str">
        <f>IF(ISBLANK('6. Occupancy Expenses'!D14),"",'6. Occupancy Expenses'!D14)</f>
        <v/>
      </c>
      <c r="SV4" s="252" t="str">
        <f>IF(ISBLANK('6. Occupancy Expenses'!E14),"",'6. Occupancy Expenses'!E14)</f>
        <v/>
      </c>
      <c r="SW4" s="252" t="str">
        <f>IF(ISBLANK('6. Occupancy Expenses'!F14),"",'6. Occupancy Expenses'!F14)</f>
        <v/>
      </c>
      <c r="SX4" s="252" t="str">
        <f>IF(ISBLANK('6. Occupancy Expenses'!G14),"",'6. Occupancy Expenses'!G14)</f>
        <v/>
      </c>
      <c r="SY4" s="252" t="str">
        <f>IF(ISBLANK('6. Occupancy Expenses'!H14),"",'6. Occupancy Expenses'!H14)</f>
        <v/>
      </c>
      <c r="SZ4" s="252" t="str">
        <f>IF(ISBLANK('6. Occupancy Expenses'!I14),"",'6. Occupancy Expenses'!I14)</f>
        <v/>
      </c>
      <c r="TA4" s="252" t="str">
        <f>IF(ISBLANK('6. Occupancy Expenses'!J14),"",'6. Occupancy Expenses'!J14)</f>
        <v/>
      </c>
      <c r="TB4" s="252" t="str">
        <f>IF(ISBLANK('6. Occupancy Expenses'!K14),"",'6. Occupancy Expenses'!K14)</f>
        <v/>
      </c>
      <c r="TC4" s="252">
        <f>IF(ISBLANK('6. Occupancy Expenses'!C15),"",'6. Occupancy Expenses'!C15)</f>
        <v>0</v>
      </c>
      <c r="TD4" s="252" t="str">
        <f>IF(ISBLANK('6. Occupancy Expenses'!D15),"",'6. Occupancy Expenses'!D15)</f>
        <v/>
      </c>
      <c r="TE4" s="252" t="str">
        <f>IF(ISBLANK('6. Occupancy Expenses'!E15),"",'6. Occupancy Expenses'!E15)</f>
        <v/>
      </c>
      <c r="TF4" s="252" t="str">
        <f>IF(ISBLANK('6. Occupancy Expenses'!F15),"",'6. Occupancy Expenses'!F15)</f>
        <v/>
      </c>
      <c r="TG4" s="252" t="str">
        <f>IF(ISBLANK('6. Occupancy Expenses'!G15),"",'6. Occupancy Expenses'!G15)</f>
        <v/>
      </c>
      <c r="TH4" s="252" t="str">
        <f>IF(ISBLANK('6. Occupancy Expenses'!H15),"",'6. Occupancy Expenses'!H15)</f>
        <v/>
      </c>
      <c r="TI4" s="252" t="str">
        <f>IF(ISBLANK('6. Occupancy Expenses'!I15),"",'6. Occupancy Expenses'!I15)</f>
        <v/>
      </c>
      <c r="TJ4" s="252" t="str">
        <f>IF(ISBLANK('6. Occupancy Expenses'!J15),"",'6. Occupancy Expenses'!J15)</f>
        <v/>
      </c>
      <c r="TK4" s="252" t="str">
        <f>IF(ISBLANK('6. Occupancy Expenses'!K15),"",'6. Occupancy Expenses'!K15)</f>
        <v/>
      </c>
      <c r="TL4" s="252">
        <f>IF(ISBLANK('6. Occupancy Expenses'!C16),"",'6. Occupancy Expenses'!C16)</f>
        <v>0</v>
      </c>
      <c r="TM4" s="252" t="str">
        <f>IF(ISBLANK('6. Occupancy Expenses'!D16),"",'6. Occupancy Expenses'!D16)</f>
        <v/>
      </c>
      <c r="TN4" s="252" t="str">
        <f>IF(ISBLANK('6. Occupancy Expenses'!E16),"",'6. Occupancy Expenses'!E16)</f>
        <v/>
      </c>
      <c r="TO4" s="252" t="str">
        <f>IF(ISBLANK('6. Occupancy Expenses'!F16),"",'6. Occupancy Expenses'!F16)</f>
        <v/>
      </c>
      <c r="TP4" s="252" t="str">
        <f>IF(ISBLANK('6. Occupancy Expenses'!G16),"",'6. Occupancy Expenses'!G16)</f>
        <v/>
      </c>
      <c r="TQ4" s="252" t="str">
        <f>IF(ISBLANK('6. Occupancy Expenses'!H16),"",'6. Occupancy Expenses'!H16)</f>
        <v/>
      </c>
      <c r="TR4" s="252" t="str">
        <f>IF(ISBLANK('6. Occupancy Expenses'!I16),"",'6. Occupancy Expenses'!I16)</f>
        <v/>
      </c>
      <c r="TS4" s="252" t="str">
        <f>IF(ISBLANK('6. Occupancy Expenses'!J16),"",'6. Occupancy Expenses'!J16)</f>
        <v/>
      </c>
      <c r="TT4" s="252" t="str">
        <f>IF(ISBLANK('6. Occupancy Expenses'!K16),"",'6. Occupancy Expenses'!K16)</f>
        <v/>
      </c>
      <c r="TU4" s="252">
        <f>IF(ISBLANK('6. Occupancy Expenses'!C17),"",'6. Occupancy Expenses'!C17)</f>
        <v>0</v>
      </c>
      <c r="TV4" s="252" t="str">
        <f>IF(ISBLANK('6. Occupancy Expenses'!D17),"",'6. Occupancy Expenses'!D17)</f>
        <v/>
      </c>
      <c r="TW4" s="252" t="str">
        <f>IF(ISBLANK('6. Occupancy Expenses'!E17),"",'6. Occupancy Expenses'!E17)</f>
        <v/>
      </c>
      <c r="TX4" s="252" t="str">
        <f>IF(ISBLANK('6. Occupancy Expenses'!F17),"",'6. Occupancy Expenses'!F17)</f>
        <v/>
      </c>
      <c r="TY4" s="252" t="str">
        <f>IF(ISBLANK('6. Occupancy Expenses'!G17),"",'6. Occupancy Expenses'!G17)</f>
        <v/>
      </c>
      <c r="TZ4" s="252" t="str">
        <f>IF(ISBLANK('6. Occupancy Expenses'!H17),"",'6. Occupancy Expenses'!H17)</f>
        <v/>
      </c>
      <c r="UA4" s="252" t="str">
        <f>IF(ISBLANK('6. Occupancy Expenses'!I17),"",'6. Occupancy Expenses'!I17)</f>
        <v/>
      </c>
      <c r="UB4" s="252" t="str">
        <f>IF(ISBLANK('6. Occupancy Expenses'!J17),"",'6. Occupancy Expenses'!J17)</f>
        <v/>
      </c>
      <c r="UC4" s="252" t="str">
        <f>IF(ISBLANK('6. Occupancy Expenses'!K17),"",'6. Occupancy Expenses'!K17)</f>
        <v/>
      </c>
      <c r="UD4" s="252">
        <f>IF(ISBLANK('6. Occupancy Expenses'!C18),"",'6. Occupancy Expenses'!C18)</f>
        <v>0</v>
      </c>
      <c r="UE4" s="252" t="str">
        <f>IF(ISBLANK('6. Occupancy Expenses'!D18),"",'6. Occupancy Expenses'!D18)</f>
        <v/>
      </c>
      <c r="UF4" s="252" t="str">
        <f>IF(ISBLANK('6. Occupancy Expenses'!E18),"",'6. Occupancy Expenses'!E18)</f>
        <v/>
      </c>
      <c r="UG4" s="252" t="str">
        <f>IF(ISBLANK('6. Occupancy Expenses'!F18),"",'6. Occupancy Expenses'!F18)</f>
        <v/>
      </c>
      <c r="UH4" s="252" t="str">
        <f>IF(ISBLANK('6. Occupancy Expenses'!G18),"",'6. Occupancy Expenses'!G18)</f>
        <v/>
      </c>
      <c r="UI4" s="252" t="str">
        <f>IF(ISBLANK('6. Occupancy Expenses'!H18),"",'6. Occupancy Expenses'!H18)</f>
        <v/>
      </c>
      <c r="UJ4" s="252" t="str">
        <f>IF(ISBLANK('6. Occupancy Expenses'!I18),"",'6. Occupancy Expenses'!I18)</f>
        <v/>
      </c>
      <c r="UK4" s="252" t="str">
        <f>IF(ISBLANK('6. Occupancy Expenses'!J18),"",'6. Occupancy Expenses'!J18)</f>
        <v/>
      </c>
      <c r="UL4" s="252" t="str">
        <f>IF(ISBLANK('6. Occupancy Expenses'!K18),"",'6. Occupancy Expenses'!K18)</f>
        <v/>
      </c>
      <c r="UM4" s="253" t="str">
        <f>IF(ISBLANK('6. Occupancy Expenses'!C19),"",'6. Occupancy Expenses'!C19)</f>
        <v/>
      </c>
      <c r="UN4" s="252">
        <f>IF(ISBLANK('6. Occupancy Expenses'!C20),"",'6. Occupancy Expenses'!C20)</f>
        <v>0</v>
      </c>
      <c r="UO4" s="252">
        <f>IF(ISBLANK('6. Occupancy Expenses'!D20),"",'6. Occupancy Expenses'!D20)</f>
        <v>0</v>
      </c>
      <c r="UP4" s="252">
        <f>IF(ISBLANK('6. Occupancy Expenses'!E20),"",'6. Occupancy Expenses'!E20)</f>
        <v>0</v>
      </c>
      <c r="UQ4" s="252">
        <f>IF(ISBLANK('6. Occupancy Expenses'!F20),"",'6. Occupancy Expenses'!F20)</f>
        <v>0</v>
      </c>
      <c r="UR4" s="252">
        <f>IF(ISBLANK('6. Occupancy Expenses'!G20),"",'6. Occupancy Expenses'!G20)</f>
        <v>0</v>
      </c>
      <c r="US4" s="252">
        <f>IF(ISBLANK('6. Occupancy Expenses'!H20),"",'6. Occupancy Expenses'!H20)</f>
        <v>0</v>
      </c>
      <c r="UT4" s="252">
        <f>IF(ISBLANK('6. Occupancy Expenses'!I20),"",'6. Occupancy Expenses'!I20)</f>
        <v>0</v>
      </c>
      <c r="UU4" s="252">
        <f>IF(ISBLANK('6. Occupancy Expenses'!J20),"",'6. Occupancy Expenses'!J20)</f>
        <v>0</v>
      </c>
      <c r="UV4" s="252">
        <f>IF(ISBLANK('6. Occupancy Expenses'!K20),"",'6. Occupancy Expenses'!K20)</f>
        <v>0</v>
      </c>
      <c r="UW4" s="252">
        <f>IF(ISBLANK('6. Occupancy Expenses'!K23),"",'6. Occupancy Expenses'!K23)</f>
        <v>0</v>
      </c>
      <c r="UX4" s="252">
        <f>IF(ISBLANK('6. Occupancy Expenses'!D24),"",'6. Occupancy Expenses'!D24)</f>
        <v>0</v>
      </c>
      <c r="UY4" s="252">
        <f>IF(ISBLANK('6. Occupancy Expenses'!E24),"",'6. Occupancy Expenses'!E24)</f>
        <v>0</v>
      </c>
      <c r="UZ4" s="252">
        <f>IF(ISBLANK('6. Occupancy Expenses'!F24),"",'6. Occupancy Expenses'!F24)</f>
        <v>0</v>
      </c>
      <c r="VA4" s="252">
        <f>IF(ISBLANK('6. Occupancy Expenses'!G24),"",'6. Occupancy Expenses'!G24)</f>
        <v>0</v>
      </c>
      <c r="VB4" s="252">
        <f>IF(ISBLANK('6. Occupancy Expenses'!H24),"",'6. Occupancy Expenses'!H24)</f>
        <v>0</v>
      </c>
      <c r="VC4" s="252">
        <f>IF(ISBLANK('6. Occupancy Expenses'!I24),"",'6. Occupancy Expenses'!I24)</f>
        <v>0</v>
      </c>
      <c r="VD4" s="252">
        <f>IF(ISBLANK('6. Occupancy Expenses'!J24),"",'6. Occupancy Expenses'!J24)</f>
        <v>0</v>
      </c>
      <c r="VE4" s="252">
        <f>IF(ISBLANK('6. Occupancy Expenses'!D25),"",'6. Occupancy Expenses'!D25)</f>
        <v>0</v>
      </c>
      <c r="VF4" s="252">
        <f>IF(ISBLANK('6. Occupancy Expenses'!E25),"",'6. Occupancy Expenses'!E25)</f>
        <v>0</v>
      </c>
      <c r="VG4" s="252">
        <f>IF(ISBLANK('6. Occupancy Expenses'!F25),"",'6. Occupancy Expenses'!F25)</f>
        <v>0</v>
      </c>
      <c r="VH4" s="252">
        <f>IF(ISBLANK('6. Occupancy Expenses'!G25),"",'6. Occupancy Expenses'!G25)</f>
        <v>0</v>
      </c>
      <c r="VI4" s="252">
        <f>IF(ISBLANK('6. Occupancy Expenses'!H25),"",'6. Occupancy Expenses'!H25)</f>
        <v>0</v>
      </c>
      <c r="VJ4" s="252">
        <f>IF(ISBLANK('6. Occupancy Expenses'!I25),"",'6. Occupancy Expenses'!I25)</f>
        <v>0</v>
      </c>
      <c r="VK4" s="252">
        <f>IF(ISBLANK('6. Occupancy Expenses'!J25),"",'6. Occupancy Expenses'!J25)</f>
        <v>0</v>
      </c>
      <c r="VL4" s="252">
        <f>IF(ISBLANK('6. Occupancy Expenses'!C26),"",'6. Occupancy Expenses'!C26)</f>
        <v>0</v>
      </c>
      <c r="VM4" s="252">
        <f>IF(ISBLANK('6. Occupancy Expenses'!D26),"",'6. Occupancy Expenses'!D26)</f>
        <v>0</v>
      </c>
      <c r="VN4" s="252">
        <f>IF(ISBLANK('6. Occupancy Expenses'!E26),"",'6. Occupancy Expenses'!E26)</f>
        <v>0</v>
      </c>
      <c r="VO4" s="252">
        <f>IF(ISBLANK('6. Occupancy Expenses'!F26),"",'6. Occupancy Expenses'!F26)</f>
        <v>0</v>
      </c>
      <c r="VP4" s="252">
        <f>IF(ISBLANK('6. Occupancy Expenses'!G26),"",'6. Occupancy Expenses'!G26)</f>
        <v>0</v>
      </c>
      <c r="VQ4" s="252">
        <f>IF(ISBLANK('6. Occupancy Expenses'!H26),"",'6. Occupancy Expenses'!H26)</f>
        <v>0</v>
      </c>
      <c r="VR4" s="252">
        <f>IF(ISBLANK('6. Occupancy Expenses'!I26),"",'6. Occupancy Expenses'!I26)</f>
        <v>0</v>
      </c>
      <c r="VS4" s="252">
        <f>IF(ISBLANK('6. Occupancy Expenses'!J26),"",'6. Occupancy Expenses'!J26)</f>
        <v>0</v>
      </c>
      <c r="VT4" s="252" t="str">
        <f>IF(ISBLANK('6. Occupancy Expenses'!C30),"",'6. Occupancy Expenses'!C30)</f>
        <v/>
      </c>
      <c r="VU4" s="276">
        <f>IF(ISBLANK('6. Occupancy Expenses'!D30),"",'6. Occupancy Expenses'!D30)</f>
        <v>0</v>
      </c>
      <c r="VV4" s="252" t="str">
        <f>IF(ISBLANK('6. Occupancy Expenses'!C31),"",'6. Occupancy Expenses'!C31)</f>
        <v/>
      </c>
      <c r="VW4" s="276">
        <f>IF(ISBLANK('6. Occupancy Expenses'!D31),"",'6. Occupancy Expenses'!D31)</f>
        <v>0</v>
      </c>
      <c r="VX4" s="252" t="str">
        <f>IF(ISBLANK('6. Occupancy Expenses'!C32),"",'6. Occupancy Expenses'!C32)</f>
        <v/>
      </c>
      <c r="VY4" s="276">
        <f>IF(ISBLANK('6. Occupancy Expenses'!D32),"",'6. Occupancy Expenses'!D32)</f>
        <v>0</v>
      </c>
      <c r="VZ4" s="252" t="str">
        <f>IF(ISBLANK('6. Occupancy Expenses'!C33),"",'6. Occupancy Expenses'!C33)</f>
        <v/>
      </c>
      <c r="WA4" s="276">
        <f>IF(ISBLANK('6. Occupancy Expenses'!D33),"",'6. Occupancy Expenses'!D33)</f>
        <v>0</v>
      </c>
      <c r="WB4" s="276" t="str">
        <f>IF(ISBLANK('6. Occupancy Expenses'!C34),"",'6. Occupancy Expenses'!C34)</f>
        <v/>
      </c>
      <c r="WC4" s="276">
        <f>IF(ISBLANK('6. Occupancy Expenses'!D34),"",'6. Occupancy Expenses'!D34)</f>
        <v>0</v>
      </c>
      <c r="WD4" s="252" t="str">
        <f>IF(ISBLANK('6. Occupancy Expenses'!C35),"",'6. Occupancy Expenses'!C35)</f>
        <v/>
      </c>
      <c r="WE4" s="276">
        <f>IF(ISBLANK('6. Occupancy Expenses'!D35),"",'6. Occupancy Expenses'!D35)</f>
        <v>0</v>
      </c>
      <c r="WF4" s="252" t="str">
        <f>IF(ISBLANK('6. Occupancy Expenses'!C36),"",'6. Occupancy Expenses'!C36)</f>
        <v/>
      </c>
      <c r="WG4" s="276">
        <f>IF(ISBLANK('6. Occupancy Expenses'!D36),"",'6. Occupancy Expenses'!D36)</f>
        <v>0</v>
      </c>
      <c r="WH4" s="252">
        <f>IF(ISBLANK('6. Occupancy Expenses'!C37),"",'6. Occupancy Expenses'!C37)</f>
        <v>0</v>
      </c>
      <c r="WI4" s="276">
        <f>IF(ISBLANK('6. Occupancy Expenses'!D37),"",'6. Occupancy Expenses'!D37)</f>
        <v>0</v>
      </c>
      <c r="WJ4" s="252" t="str">
        <f>IF(ISBLANK('6. Occupancy Expenses'!C38),"",'6. Occupancy Expenses'!C38)</f>
        <v/>
      </c>
      <c r="WK4" s="386">
        <f>IF(ISBLANK('Tab 2 - Revenue'!C10),"",'Tab 2 - Revenue'!C10)</f>
        <v>0</v>
      </c>
      <c r="WL4" s="386" t="str">
        <f>IF(ISBLANK('Tab 2 - Revenue'!D10),"",'Tab 2 - Revenue'!D10)</f>
        <v/>
      </c>
      <c r="WM4" s="386" t="str">
        <f>IF(ISBLANK('Tab 2 - Revenue'!E10),"",'Tab 2 - Revenue'!E10)</f>
        <v/>
      </c>
      <c r="WN4" s="386" t="str">
        <f>IF(ISBLANK('Tab 2 - Revenue'!F10),"",'Tab 2 - Revenue'!F10)</f>
        <v/>
      </c>
      <c r="WO4" s="386" t="str">
        <f>IF(ISBLANK('Tab 2 - Revenue'!G10),"",'Tab 2 - Revenue'!G10)</f>
        <v/>
      </c>
      <c r="WP4" s="386" t="str">
        <f>IF(ISBLANK('Tab 2 - Revenue'!H10),"",'Tab 2 - Revenue'!H10)</f>
        <v/>
      </c>
      <c r="WQ4" s="386" t="str">
        <f>IF(ISBLANK('Tab 2 - Revenue'!I10),"",'Tab 2 - Revenue'!I10)</f>
        <v/>
      </c>
      <c r="WR4" s="386" t="str">
        <f>IF(ISBLANK('Tab 2 - Revenue'!J10),"",'Tab 2 - Revenue'!J10)</f>
        <v/>
      </c>
      <c r="WS4" s="386" t="str">
        <f>IF(ISBLANK('Tab 2 - Revenue'!K10),"",'Tab 2 - Revenue'!K10)</f>
        <v/>
      </c>
      <c r="WT4" s="386">
        <f>IF(ISBLANK('Tab 2 - Revenue'!C11),"",'Tab 2 - Revenue'!C11)</f>
        <v>0</v>
      </c>
      <c r="WU4" s="386" t="str">
        <f>IF(ISBLANK('Tab 2 - Revenue'!D11),"",'Tab 2 - Revenue'!D11)</f>
        <v/>
      </c>
      <c r="WV4" s="386" t="str">
        <f>IF(ISBLANK('Tab 2 - Revenue'!E11),"",'Tab 2 - Revenue'!E11)</f>
        <v/>
      </c>
      <c r="WW4" s="386" t="str">
        <f>IF(ISBLANK('Tab 2 - Revenue'!F11),"",'Tab 2 - Revenue'!F11)</f>
        <v/>
      </c>
      <c r="WX4" s="386" t="str">
        <f>IF(ISBLANK('Tab 2 - Revenue'!G11),"",'Tab 2 - Revenue'!G11)</f>
        <v/>
      </c>
      <c r="WY4" s="386" t="str">
        <f>IF(ISBLANK('Tab 2 - Revenue'!H11),"",'Tab 2 - Revenue'!H11)</f>
        <v/>
      </c>
      <c r="WZ4" s="386" t="str">
        <f>IF(ISBLANK('Tab 2 - Revenue'!I11),"",'Tab 2 - Revenue'!I11)</f>
        <v/>
      </c>
      <c r="XA4" s="386" t="str">
        <f>IF(ISBLANK('Tab 2 - Revenue'!J11),"",'Tab 2 - Revenue'!J11)</f>
        <v/>
      </c>
      <c r="XB4" s="386" t="str">
        <f>IF(ISBLANK('Tab 2 - Revenue'!K11),"",'Tab 2 - Revenue'!K11)</f>
        <v/>
      </c>
      <c r="XC4" s="386">
        <f>IF(ISBLANK('Tab 2 - Revenue'!C12),"",'Tab 2 - Revenue'!C12)</f>
        <v>0</v>
      </c>
      <c r="XD4" s="386" t="str">
        <f>IF(ISBLANK('Tab 2 - Revenue'!D12),"",'Tab 2 - Revenue'!D12)</f>
        <v/>
      </c>
      <c r="XE4" s="386" t="str">
        <f>IF(ISBLANK('Tab 2 - Revenue'!E12),"",'Tab 2 - Revenue'!E12)</f>
        <v/>
      </c>
      <c r="XF4" s="386" t="str">
        <f>IF(ISBLANK('Tab 2 - Revenue'!F12),"",'Tab 2 - Revenue'!F12)</f>
        <v/>
      </c>
      <c r="XG4" s="386" t="str">
        <f>IF(ISBLANK('Tab 2 - Revenue'!G12),"",'Tab 2 - Revenue'!G12)</f>
        <v/>
      </c>
      <c r="XH4" s="386" t="str">
        <f>IF(ISBLANK('Tab 2 - Revenue'!H12),"",'Tab 2 - Revenue'!H12)</f>
        <v/>
      </c>
      <c r="XI4" s="386" t="str">
        <f>IF(ISBLANK('Tab 2 - Revenue'!I12),"",'Tab 2 - Revenue'!I12)</f>
        <v/>
      </c>
      <c r="XJ4" s="386" t="str">
        <f>IF(ISBLANK('Tab 2 - Revenue'!J12),"",'Tab 2 - Revenue'!J12)</f>
        <v/>
      </c>
      <c r="XK4" s="386" t="str">
        <f>IF(ISBLANK('Tab 2 - Revenue'!K12),"",'Tab 2 - Revenue'!K12)</f>
        <v/>
      </c>
      <c r="XL4" s="386">
        <f>IF(ISBLANK('Tab 2 - Revenue'!C13),"",'Tab 2 - Revenue'!C13)</f>
        <v>0</v>
      </c>
      <c r="XM4" s="386" t="str">
        <f>IF(ISBLANK('Tab 2 - Revenue'!D13),"",'Tab 2 - Revenue'!D13)</f>
        <v/>
      </c>
      <c r="XN4" s="386" t="str">
        <f>IF(ISBLANK('Tab 2 - Revenue'!E13),"",'Tab 2 - Revenue'!E13)</f>
        <v/>
      </c>
      <c r="XO4" s="386" t="str">
        <f>IF(ISBLANK('Tab 2 - Revenue'!F13),"",'Tab 2 - Revenue'!F13)</f>
        <v/>
      </c>
      <c r="XP4" s="386" t="str">
        <f>IF(ISBLANK('Tab 2 - Revenue'!G13),"",'Tab 2 - Revenue'!G13)</f>
        <v/>
      </c>
      <c r="XQ4" s="386" t="str">
        <f>IF(ISBLANK('Tab 2 - Revenue'!H13),"",'Tab 2 - Revenue'!H13)</f>
        <v/>
      </c>
      <c r="XR4" s="386" t="str">
        <f>IF(ISBLANK('Tab 2 - Revenue'!I13),"",'Tab 2 - Revenue'!I13)</f>
        <v/>
      </c>
      <c r="XS4" s="386" t="str">
        <f>IF(ISBLANK('Tab 2 - Revenue'!J13),"",'Tab 2 - Revenue'!J13)</f>
        <v/>
      </c>
      <c r="XT4" s="386" t="str">
        <f>IF(ISBLANK('Tab 2 - Revenue'!K13),"",'Tab 2 - Revenue'!K13)</f>
        <v/>
      </c>
      <c r="XU4" s="386">
        <f>IF(ISBLANK('Tab 2 - Revenue'!C14),"",'Tab 2 - Revenue'!C14)</f>
        <v>0</v>
      </c>
      <c r="XV4" s="386" t="str">
        <f>IF(ISBLANK('Tab 2 - Revenue'!D14),"",'Tab 2 - Revenue'!D14)</f>
        <v/>
      </c>
      <c r="XW4" s="386" t="str">
        <f>IF(ISBLANK('Tab 2 - Revenue'!E14),"",'Tab 2 - Revenue'!E14)</f>
        <v/>
      </c>
      <c r="XX4" s="386" t="str">
        <f>IF(ISBLANK('Tab 2 - Revenue'!F14),"",'Tab 2 - Revenue'!F14)</f>
        <v/>
      </c>
      <c r="XY4" s="386" t="str">
        <f>IF(ISBLANK('Tab 2 - Revenue'!G14),"",'Tab 2 - Revenue'!G14)</f>
        <v/>
      </c>
      <c r="XZ4" s="386" t="str">
        <f>IF(ISBLANK('Tab 2 - Revenue'!H14),"",'Tab 2 - Revenue'!H14)</f>
        <v/>
      </c>
      <c r="YA4" s="386" t="str">
        <f>IF(ISBLANK('Tab 2 - Revenue'!I14),"",'Tab 2 - Revenue'!I14)</f>
        <v/>
      </c>
      <c r="YB4" s="386" t="str">
        <f>IF(ISBLANK('Tab 2 - Revenue'!J14),"",'Tab 2 - Revenue'!J14)</f>
        <v/>
      </c>
      <c r="YC4" s="386" t="str">
        <f>IF(ISBLANK('Tab 2 - Revenue'!K14),"",'Tab 2 - Revenue'!K14)</f>
        <v/>
      </c>
      <c r="YD4" s="386">
        <f>IF(ISBLANK('Tab 2 - Revenue'!C15),"",'Tab 2 - Revenue'!C15)</f>
        <v>0</v>
      </c>
      <c r="YE4" s="386" t="str">
        <f>IF(ISBLANK('Tab 2 - Revenue'!D15),"",'Tab 2 - Revenue'!D15)</f>
        <v/>
      </c>
      <c r="YF4" s="386" t="str">
        <f>IF(ISBLANK('Tab 2 - Revenue'!E15),"",'Tab 2 - Revenue'!E15)</f>
        <v/>
      </c>
      <c r="YG4" s="386" t="str">
        <f>IF(ISBLANK('Tab 2 - Revenue'!F15),"",'Tab 2 - Revenue'!F15)</f>
        <v/>
      </c>
      <c r="YH4" s="386" t="str">
        <f>IF(ISBLANK('Tab 2 - Revenue'!G15),"",'Tab 2 - Revenue'!G15)</f>
        <v/>
      </c>
      <c r="YI4" s="386" t="str">
        <f>IF(ISBLANK('Tab 2 - Revenue'!H15),"",'Tab 2 - Revenue'!H15)</f>
        <v/>
      </c>
      <c r="YJ4" s="386" t="str">
        <f>IF(ISBLANK('Tab 2 - Revenue'!I15),"",'Tab 2 - Revenue'!I15)</f>
        <v/>
      </c>
      <c r="YK4" s="386" t="str">
        <f>IF(ISBLANK('Tab 2 - Revenue'!J15),"",'Tab 2 - Revenue'!J15)</f>
        <v/>
      </c>
      <c r="YL4" s="386" t="str">
        <f>IF(ISBLANK('Tab 2 - Revenue'!K15),"",'Tab 2 - Revenue'!K15)</f>
        <v/>
      </c>
      <c r="YM4" s="386">
        <f>IF(ISBLANK('Tab 2 - Revenue'!C16),"",'Tab 2 - Revenue'!C16)</f>
        <v>0</v>
      </c>
      <c r="YN4" s="386" t="str">
        <f>IF(ISBLANK('Tab 2 - Revenue'!D16),"",'Tab 2 - Revenue'!D16)</f>
        <v/>
      </c>
      <c r="YO4" s="386" t="str">
        <f>IF(ISBLANK('Tab 2 - Revenue'!E16),"",'Tab 2 - Revenue'!E16)</f>
        <v/>
      </c>
      <c r="YP4" s="386" t="str">
        <f>IF(ISBLANK('Tab 2 - Revenue'!F16),"",'Tab 2 - Revenue'!F16)</f>
        <v/>
      </c>
      <c r="YQ4" s="386" t="str">
        <f>IF(ISBLANK('Tab 2 - Revenue'!G16),"",'Tab 2 - Revenue'!G16)</f>
        <v/>
      </c>
      <c r="YR4" s="386" t="str">
        <f>IF(ISBLANK('Tab 2 - Revenue'!H16),"",'Tab 2 - Revenue'!H16)</f>
        <v/>
      </c>
      <c r="YS4" s="386" t="str">
        <f>IF(ISBLANK('Tab 2 - Revenue'!I16),"",'Tab 2 - Revenue'!I16)</f>
        <v/>
      </c>
      <c r="YT4" s="386" t="str">
        <f>IF(ISBLANK('Tab 2 - Revenue'!J16),"",'Tab 2 - Revenue'!J16)</f>
        <v/>
      </c>
      <c r="YU4" s="386" t="str">
        <f>IF(ISBLANK('Tab 2 - Revenue'!K16),"",'Tab 2 - Revenue'!K16)</f>
        <v/>
      </c>
      <c r="YV4" s="386">
        <f>IF(ISBLANK('Tab 2 - Revenue'!C17),"",'Tab 2 - Revenue'!C17)</f>
        <v>0</v>
      </c>
      <c r="YW4" s="386">
        <f>IF(ISBLANK('Tab 2 - Revenue'!D17),"",'Tab 2 - Revenue'!D17)</f>
        <v>0</v>
      </c>
      <c r="YX4" s="386">
        <f>IF(ISBLANK('Tab 2 - Revenue'!E17),"",'Tab 2 - Revenue'!E17)</f>
        <v>0</v>
      </c>
      <c r="YY4" s="386">
        <f>IF(ISBLANK('Tab 2 - Revenue'!F17),"",'Tab 2 - Revenue'!F17)</f>
        <v>0</v>
      </c>
      <c r="YZ4" s="386">
        <f>IF(ISBLANK('Tab 2 - Revenue'!G17),"",'Tab 2 - Revenue'!G17)</f>
        <v>0</v>
      </c>
      <c r="ZA4" s="386">
        <f>IF(ISBLANK('Tab 2 - Revenue'!H17),"",'Tab 2 - Revenue'!H17)</f>
        <v>0</v>
      </c>
      <c r="ZB4" s="386">
        <f>IF(ISBLANK('Tab 2 - Revenue'!I17),"",'Tab 2 - Revenue'!I17)</f>
        <v>0</v>
      </c>
      <c r="ZC4" s="386">
        <f>IF(ISBLANK('Tab 2 - Revenue'!J17),"",'Tab 2 - Revenue'!J17)</f>
        <v>0</v>
      </c>
      <c r="ZD4" s="386">
        <f>IF(ISBLANK('Tab 2 - Revenue'!K17),"",'Tab 2 - Revenue'!K17)</f>
        <v>0</v>
      </c>
      <c r="ZE4" s="386">
        <f>IF(ISBLANK('Tab 2 - Revenue'!C20),"",'Tab 2 - Revenue'!C20)</f>
        <v>0</v>
      </c>
      <c r="ZF4" s="386" t="str">
        <f>IF(ISBLANK('Tab 2 - Revenue'!D20),"",'Tab 2 - Revenue'!D20)</f>
        <v/>
      </c>
      <c r="ZG4" s="386" t="str">
        <f>IF(ISBLANK('Tab 2 - Revenue'!E20),"",'Tab 2 - Revenue'!E20)</f>
        <v/>
      </c>
      <c r="ZH4" s="386" t="str">
        <f>IF(ISBLANK('Tab 2 - Revenue'!F20),"",'Tab 2 - Revenue'!F20)</f>
        <v/>
      </c>
      <c r="ZI4" s="386" t="str">
        <f>IF(ISBLANK('Tab 2 - Revenue'!G20),"",'Tab 2 - Revenue'!G20)</f>
        <v/>
      </c>
      <c r="ZJ4" s="386" t="str">
        <f>IF(ISBLANK('Tab 2 - Revenue'!H20),"",'Tab 2 - Revenue'!H20)</f>
        <v/>
      </c>
      <c r="ZK4" s="386" t="str">
        <f>IF(ISBLANK('Tab 2 - Revenue'!I20),"",'Tab 2 - Revenue'!I20)</f>
        <v/>
      </c>
      <c r="ZL4" s="386" t="str">
        <f>IF(ISBLANK('Tab 2 - Revenue'!J20),"",'Tab 2 - Revenue'!J20)</f>
        <v/>
      </c>
      <c r="ZM4" s="386" t="str">
        <f>IF(ISBLANK('Tab 2 - Revenue'!K20),"",'Tab 2 - Revenue'!K20)</f>
        <v/>
      </c>
      <c r="ZN4" s="386">
        <f>IF(ISBLANK('Tab 2 - Revenue'!C21),"",'Tab 2 - Revenue'!C21)</f>
        <v>0</v>
      </c>
      <c r="ZO4" s="386" t="str">
        <f>IF(ISBLANK('Tab 2 - Revenue'!D21),"",'Tab 2 - Revenue'!D21)</f>
        <v/>
      </c>
      <c r="ZP4" s="386" t="str">
        <f>IF(ISBLANK('Tab 2 - Revenue'!E21),"",'Tab 2 - Revenue'!E21)</f>
        <v/>
      </c>
      <c r="ZQ4" s="386" t="str">
        <f>IF(ISBLANK('Tab 2 - Revenue'!F21),"",'Tab 2 - Revenue'!F21)</f>
        <v/>
      </c>
      <c r="ZR4" s="386" t="str">
        <f>IF(ISBLANK('Tab 2 - Revenue'!G21),"",'Tab 2 - Revenue'!G21)</f>
        <v/>
      </c>
      <c r="ZS4" s="386" t="str">
        <f>IF(ISBLANK('Tab 2 - Revenue'!H21),"",'Tab 2 - Revenue'!H21)</f>
        <v/>
      </c>
      <c r="ZT4" s="386" t="str">
        <f>IF(ISBLANK('Tab 2 - Revenue'!I21),"",'Tab 2 - Revenue'!I21)</f>
        <v/>
      </c>
      <c r="ZU4" s="386" t="str">
        <f>IF(ISBLANK('Tab 2 - Revenue'!J21),"",'Tab 2 - Revenue'!J21)</f>
        <v/>
      </c>
      <c r="ZV4" s="386" t="str">
        <f>IF(ISBLANK('Tab 2 - Revenue'!K21),"",'Tab 2 - Revenue'!K21)</f>
        <v/>
      </c>
      <c r="ZW4" s="386">
        <f>IF(ISBLANK('Tab 2 - Revenue'!C22),"",'Tab 2 - Revenue'!C22)</f>
        <v>0</v>
      </c>
      <c r="ZX4" s="386" t="str">
        <f>IF(ISBLANK('Tab 2 - Revenue'!D22),"",'Tab 2 - Revenue'!D22)</f>
        <v/>
      </c>
      <c r="ZY4" s="386" t="str">
        <f>IF(ISBLANK('Tab 2 - Revenue'!E22),"",'Tab 2 - Revenue'!E22)</f>
        <v/>
      </c>
      <c r="ZZ4" s="386" t="str">
        <f>IF(ISBLANK('Tab 2 - Revenue'!F22),"",'Tab 2 - Revenue'!F22)</f>
        <v/>
      </c>
      <c r="AAA4" s="386" t="str">
        <f>IF(ISBLANK('Tab 2 - Revenue'!G22),"",'Tab 2 - Revenue'!G22)</f>
        <v/>
      </c>
      <c r="AAB4" s="386" t="str">
        <f>IF(ISBLANK('Tab 2 - Revenue'!H22),"",'Tab 2 - Revenue'!H22)</f>
        <v/>
      </c>
      <c r="AAC4" s="386" t="str">
        <f>IF(ISBLANK('Tab 2 - Revenue'!I22),"",'Tab 2 - Revenue'!I22)</f>
        <v/>
      </c>
      <c r="AAD4" s="386" t="str">
        <f>IF(ISBLANK('Tab 2 - Revenue'!J22),"",'Tab 2 - Revenue'!J22)</f>
        <v/>
      </c>
      <c r="AAE4" s="386" t="str">
        <f>IF(ISBLANK('Tab 2 - Revenue'!K22),"",'Tab 2 - Revenue'!K22)</f>
        <v/>
      </c>
      <c r="AAF4" s="386">
        <f>IF(ISBLANK('Tab 2 - Revenue'!C23),"",'Tab 2 - Revenue'!C23)</f>
        <v>0</v>
      </c>
      <c r="AAG4" s="386" t="str">
        <f>IF(ISBLANK('Tab 2 - Revenue'!D23),"",'Tab 2 - Revenue'!D23)</f>
        <v/>
      </c>
      <c r="AAH4" s="386" t="str">
        <f>IF(ISBLANK('Tab 2 - Revenue'!E23),"",'Tab 2 - Revenue'!E23)</f>
        <v/>
      </c>
      <c r="AAI4" s="386" t="str">
        <f>IF(ISBLANK('Tab 2 - Revenue'!F23),"",'Tab 2 - Revenue'!F23)</f>
        <v/>
      </c>
      <c r="AAJ4" s="386" t="str">
        <f>IF(ISBLANK('Tab 2 - Revenue'!G23),"",'Tab 2 - Revenue'!G23)</f>
        <v/>
      </c>
      <c r="AAK4" s="386" t="str">
        <f>IF(ISBLANK('Tab 2 - Revenue'!H23),"",'Tab 2 - Revenue'!H23)</f>
        <v/>
      </c>
      <c r="AAL4" s="386" t="str">
        <f>IF(ISBLANK('Tab 2 - Revenue'!I23),"",'Tab 2 - Revenue'!I23)</f>
        <v/>
      </c>
      <c r="AAM4" s="386" t="str">
        <f>IF(ISBLANK('Tab 2 - Revenue'!J23),"",'Tab 2 - Revenue'!J23)</f>
        <v/>
      </c>
      <c r="AAN4" s="386" t="str">
        <f>IF(ISBLANK('Tab 2 - Revenue'!K23),"",'Tab 2 - Revenue'!K23)</f>
        <v/>
      </c>
      <c r="AAO4" s="386">
        <f>IF(ISBLANK('Tab 2 - Revenue'!C24),"",'Tab 2 - Revenue'!C24)</f>
        <v>0</v>
      </c>
      <c r="AAP4" s="386" t="str">
        <f>IF(ISBLANK('Tab 2 - Revenue'!D24),"",'Tab 2 - Revenue'!D24)</f>
        <v/>
      </c>
      <c r="AAQ4" s="386" t="str">
        <f>IF(ISBLANK('Tab 2 - Revenue'!E24),"",'Tab 2 - Revenue'!E24)</f>
        <v/>
      </c>
      <c r="AAR4" s="386" t="str">
        <f>IF(ISBLANK('Tab 2 - Revenue'!F24),"",'Tab 2 - Revenue'!F24)</f>
        <v/>
      </c>
      <c r="AAS4" s="386" t="str">
        <f>IF(ISBLANK('Tab 2 - Revenue'!G24),"",'Tab 2 - Revenue'!G24)</f>
        <v/>
      </c>
      <c r="AAT4" s="386" t="str">
        <f>IF(ISBLANK('Tab 2 - Revenue'!H24),"",'Tab 2 - Revenue'!H24)</f>
        <v/>
      </c>
      <c r="AAU4" s="386" t="str">
        <f>IF(ISBLANK('Tab 2 - Revenue'!I24),"",'Tab 2 - Revenue'!I24)</f>
        <v/>
      </c>
      <c r="AAV4" s="386" t="str">
        <f>IF(ISBLANK('Tab 2 - Revenue'!J24),"",'Tab 2 - Revenue'!J24)</f>
        <v/>
      </c>
      <c r="AAW4" s="386" t="str">
        <f>IF(ISBLANK('Tab 2 - Revenue'!K24),"",'Tab 2 - Revenue'!K24)</f>
        <v/>
      </c>
      <c r="AAX4" s="386">
        <f>IF(ISBLANK('Tab 2 - Revenue'!C25),"",'Tab 2 - Revenue'!C25)</f>
        <v>0</v>
      </c>
      <c r="AAY4" s="386" t="str">
        <f>IF(ISBLANK('Tab 2 - Revenue'!D25),"",'Tab 2 - Revenue'!D25)</f>
        <v/>
      </c>
      <c r="AAZ4" s="386" t="str">
        <f>IF(ISBLANK('Tab 2 - Revenue'!E25),"",'Tab 2 - Revenue'!E25)</f>
        <v/>
      </c>
      <c r="ABA4" s="386" t="str">
        <f>IF(ISBLANK('Tab 2 - Revenue'!F25),"",'Tab 2 - Revenue'!F25)</f>
        <v/>
      </c>
      <c r="ABB4" s="386" t="str">
        <f>IF(ISBLANK('Tab 2 - Revenue'!G25),"",'Tab 2 - Revenue'!G25)</f>
        <v/>
      </c>
      <c r="ABC4" s="386" t="str">
        <f>IF(ISBLANK('Tab 2 - Revenue'!H25),"",'Tab 2 - Revenue'!H25)</f>
        <v/>
      </c>
      <c r="ABD4" s="386" t="str">
        <f>IF(ISBLANK('Tab 2 - Revenue'!I25),"",'Tab 2 - Revenue'!I25)</f>
        <v/>
      </c>
      <c r="ABE4" s="386" t="str">
        <f>IF(ISBLANK('Tab 2 - Revenue'!J25),"",'Tab 2 - Revenue'!J25)</f>
        <v/>
      </c>
      <c r="ABF4" s="386" t="str">
        <f>IF(ISBLANK('Tab 2 - Revenue'!K25),"",'Tab 2 - Revenue'!K25)</f>
        <v/>
      </c>
      <c r="ABG4" s="386">
        <f>IF(ISBLANK('Tab 2 - Revenue'!C26),"",'Tab 2 - Revenue'!C26)</f>
        <v>0</v>
      </c>
      <c r="ABH4" s="386" t="str">
        <f>IF(ISBLANK('Tab 2 - Revenue'!D26),"",'Tab 2 - Revenue'!D26)</f>
        <v/>
      </c>
      <c r="ABI4" s="386" t="str">
        <f>IF(ISBLANK('Tab 2 - Revenue'!E26),"",'Tab 2 - Revenue'!E26)</f>
        <v/>
      </c>
      <c r="ABJ4" s="386" t="str">
        <f>IF(ISBLANK('Tab 2 - Revenue'!F26),"",'Tab 2 - Revenue'!F26)</f>
        <v/>
      </c>
      <c r="ABK4" s="386" t="str">
        <f>IF(ISBLANK('Tab 2 - Revenue'!G26),"",'Tab 2 - Revenue'!G26)</f>
        <v/>
      </c>
      <c r="ABL4" s="386" t="str">
        <f>IF(ISBLANK('Tab 2 - Revenue'!H26),"",'Tab 2 - Revenue'!H26)</f>
        <v/>
      </c>
      <c r="ABM4" s="386" t="str">
        <f>IF(ISBLANK('Tab 2 - Revenue'!I26),"",'Tab 2 - Revenue'!I26)</f>
        <v/>
      </c>
      <c r="ABN4" s="386" t="str">
        <f>IF(ISBLANK('Tab 2 - Revenue'!J26),"",'Tab 2 - Revenue'!J26)</f>
        <v/>
      </c>
      <c r="ABO4" s="386" t="str">
        <f>IF(ISBLANK('Tab 2 - Revenue'!K26),"",'Tab 2 - Revenue'!K26)</f>
        <v/>
      </c>
      <c r="ABP4" s="386">
        <f>IF(ISBLANK('Tab 2 - Revenue'!C27),"",'Tab 2 - Revenue'!C27)</f>
        <v>0</v>
      </c>
      <c r="ABQ4" s="386">
        <f>IF(ISBLANK('Tab 2 - Revenue'!D27),"",'Tab 2 - Revenue'!D27)</f>
        <v>0</v>
      </c>
      <c r="ABR4" s="386">
        <f>IF(ISBLANK('Tab 2 - Revenue'!E27),"",'Tab 2 - Revenue'!E27)</f>
        <v>0</v>
      </c>
      <c r="ABS4" s="386">
        <f>IF(ISBLANK('Tab 2 - Revenue'!F27),"",'Tab 2 - Revenue'!F27)</f>
        <v>0</v>
      </c>
      <c r="ABT4" s="386">
        <f>IF(ISBLANK('Tab 2 - Revenue'!G27),"",'Tab 2 - Revenue'!G27)</f>
        <v>0</v>
      </c>
      <c r="ABU4" s="386">
        <f>IF(ISBLANK('Tab 2 - Revenue'!H27),"",'Tab 2 - Revenue'!H27)</f>
        <v>0</v>
      </c>
      <c r="ABV4" s="386">
        <f>IF(ISBLANK('Tab 2 - Revenue'!I27),"",'Tab 2 - Revenue'!I27)</f>
        <v>0</v>
      </c>
      <c r="ABW4" s="386">
        <f>IF(ISBLANK('Tab 2 - Revenue'!J27),"",'Tab 2 - Revenue'!J27)</f>
        <v>0</v>
      </c>
      <c r="ABX4" s="386">
        <f>IF(ISBLANK('Tab 2 - Revenue'!K27),"",'Tab 2 - Revenue'!K27)</f>
        <v>0</v>
      </c>
      <c r="ABY4" s="386">
        <f>IF(ISBLANK('Tab 2 - Revenue'!C28),"",'Tab 2 - Revenue'!C28)</f>
        <v>0</v>
      </c>
      <c r="ABZ4" s="386">
        <f>IF(ISBLANK('Tab 2 - Revenue'!D28),"",'Tab 2 - Revenue'!D28)</f>
        <v>0</v>
      </c>
      <c r="ACA4" s="386">
        <f>IF(ISBLANK('Tab 2 - Revenue'!E28),"",'Tab 2 - Revenue'!E28)</f>
        <v>0</v>
      </c>
      <c r="ACB4" s="386">
        <f>IF(ISBLANK('Tab 2 - Revenue'!F28),"",'Tab 2 - Revenue'!F28)</f>
        <v>0</v>
      </c>
      <c r="ACC4" s="386">
        <f>IF(ISBLANK('Tab 2 - Revenue'!G28),"",'Tab 2 - Revenue'!G28)</f>
        <v>0</v>
      </c>
      <c r="ACD4" s="386">
        <f>IF(ISBLANK('Tab 2 - Revenue'!H28),"",'Tab 2 - Revenue'!H28)</f>
        <v>0</v>
      </c>
      <c r="ACE4" s="386">
        <f>IF(ISBLANK('Tab 2 - Revenue'!I28),"",'Tab 2 - Revenue'!I28)</f>
        <v>0</v>
      </c>
      <c r="ACF4" s="386">
        <f>IF(ISBLANK('Tab 2 - Revenue'!J28),"",'Tab 2 - Revenue'!J28)</f>
        <v>0</v>
      </c>
      <c r="ACG4" s="386">
        <f>IF(ISBLANK('Tab 2 - Revenue'!K28),"",'Tab 2 - Revenue'!K28)</f>
        <v>0</v>
      </c>
      <c r="ACH4" s="386" t="str">
        <f>IF(ISBLANK('Tab 2 - Revenue'!C30),"",'Tab 2 - Revenue'!C30)</f>
        <v/>
      </c>
      <c r="ACI4" s="386" t="str">
        <f>IF(ISBLANK('Tab 2 - Revenue'!C31),"",'Tab 2 - Revenue'!C31)</f>
        <v/>
      </c>
      <c r="ACJ4" s="386" t="str">
        <f>IF(ISBLANK('Tab 2 - Revenue'!C32),"",'Tab 2 - Revenue'!C32)</f>
        <v/>
      </c>
      <c r="ACK4" s="386" t="str">
        <f>IF(ISBLANK('Tab 2 - Revenue'!C33),"",'Tab 2 - Revenue'!C33)</f>
        <v/>
      </c>
      <c r="ACL4" s="386" t="str">
        <f>IF(ISBLANK('Tab 2 - Revenue'!C34),"",'Tab 2 - Revenue'!C34)</f>
        <v/>
      </c>
      <c r="ACM4" s="386" t="str">
        <f>IF(ISBLANK('Tab 2 - Revenue'!C35),"",'Tab 2 - Revenue'!C35)</f>
        <v/>
      </c>
      <c r="ACN4" s="386" t="str">
        <f>IF(ISBLANK('Tab 2 - Revenue'!C36),"",'Tab 2 - Revenue'!C36)</f>
        <v/>
      </c>
      <c r="ACO4" s="386">
        <f>IF(ISBLANK('Tab 2 - Revenue'!C37),"",'Tab 2 - Revenue'!C37)</f>
        <v>0</v>
      </c>
      <c r="ACP4" s="386" t="str">
        <f>IF(ISBLANK('Tab 2 - Revenue'!C39),"",'Tab 2 - Revenue'!C39)</f>
        <v/>
      </c>
      <c r="ACQ4" s="386" t="str">
        <f>IF(ISBLANK('Tab 2 - Revenue'!C40),"",'Tab 2 - Revenue'!C40)</f>
        <v/>
      </c>
      <c r="ACR4" s="386" t="str">
        <f>IF(ISBLANK('Tab 2 - Revenue'!C41),"",'Tab 2 - Revenue'!C41)</f>
        <v/>
      </c>
      <c r="ACS4" s="386" t="str">
        <f>IF(ISBLANK('Tab 2 - Revenue'!C42),"",'Tab 2 - Revenue'!C42)</f>
        <v/>
      </c>
      <c r="ACT4" s="386" t="str">
        <f>IF(ISBLANK('Tab 2 - Revenue'!C43),"",'Tab 2 - Revenue'!C43)</f>
        <v/>
      </c>
      <c r="ACU4" s="386" t="str">
        <f>IF(ISBLANK('Tab 2 - Revenue'!C44),"",'Tab 2 - Revenue'!C44)</f>
        <v/>
      </c>
      <c r="ACV4" s="386" t="str">
        <f>IF(ISBLANK('Tab 2 - Revenue'!C45),"",'Tab 2 - Revenue'!C45)</f>
        <v/>
      </c>
      <c r="ACW4" s="386">
        <f>IF(ISBLANK('Tab 2 - Revenue'!C46),"",'Tab 2 - Revenue'!C46)</f>
        <v>0</v>
      </c>
      <c r="ACX4" s="386" t="str">
        <f>IF(ISBLANK('Tab 2 - Revenue'!C48),"",'Tab 2 - Revenue'!C48)</f>
        <v/>
      </c>
      <c r="ACY4" s="386" t="str">
        <f>IF(ISBLANK('Tab 2 - Revenue'!C49),"",'Tab 2 - Revenue'!C49)</f>
        <v/>
      </c>
      <c r="ACZ4" s="386">
        <f>IF(ISBLANK('Tab 2 - Revenue'!C50),"",'Tab 2 - Revenue'!C50)</f>
        <v>0</v>
      </c>
      <c r="ADA4" s="386">
        <f>IF(ISBLANK('Tab 2 - Revenue'!C52),"",'Tab 2 - Revenue'!C52)</f>
        <v>0</v>
      </c>
      <c r="ADB4" s="280">
        <f>IF(ISBLANK('8. Expense'!C9),"",'8. Expense'!C9)</f>
        <v>0</v>
      </c>
      <c r="ADC4" s="280">
        <f>IF(ISBLANK('8. Expense'!D9),"",'8. Expense'!D9)</f>
        <v>0</v>
      </c>
      <c r="ADD4" s="280">
        <f>IF(ISBLANK('8. Expense'!E9),"",'8. Expense'!E9)</f>
        <v>0</v>
      </c>
      <c r="ADE4" s="280">
        <f>IF(ISBLANK('8. Expense'!F9),"",'8. Expense'!F9)</f>
        <v>0</v>
      </c>
      <c r="ADF4" s="280">
        <f>IF(ISBLANK('8. Expense'!G9),"",'8. Expense'!G9)</f>
        <v>0</v>
      </c>
      <c r="ADG4" s="280">
        <f>IF(ISBLANK('8. Expense'!H9),"",'8. Expense'!H9)</f>
        <v>0</v>
      </c>
      <c r="ADH4" s="280">
        <f>IF(ISBLANK('8. Expense'!I9),"",'8. Expense'!I9)</f>
        <v>0</v>
      </c>
      <c r="ADI4" s="280">
        <f>IF(ISBLANK('8. Expense'!J9),"",'8. Expense'!J9)</f>
        <v>0</v>
      </c>
      <c r="ADJ4" s="280">
        <f>IF(ISBLANK('8. Expense'!C10),"",'8. Expense'!C10)</f>
        <v>0</v>
      </c>
      <c r="ADK4" s="280">
        <f>IF(ISBLANK('8. Expense'!D10),"",'8. Expense'!D10)</f>
        <v>0</v>
      </c>
      <c r="ADL4" s="280">
        <f>IF(ISBLANK('8. Expense'!E10),"",'8. Expense'!E10)</f>
        <v>0</v>
      </c>
      <c r="ADM4" s="280">
        <f>IF(ISBLANK('8. Expense'!F10),"",'8. Expense'!F10)</f>
        <v>0</v>
      </c>
      <c r="ADN4" s="280">
        <f>IF(ISBLANK('8. Expense'!G10),"",'8. Expense'!G10)</f>
        <v>0</v>
      </c>
      <c r="ADO4" s="280">
        <f>IF(ISBLANK('8. Expense'!H10),"",'8. Expense'!H10)</f>
        <v>0</v>
      </c>
      <c r="ADP4" s="280">
        <f>IF(ISBLANK('8. Expense'!I10),"",'8. Expense'!I10)</f>
        <v>0</v>
      </c>
      <c r="ADQ4" s="280">
        <f>IF(ISBLANK('8. Expense'!J10),"",'8. Expense'!J10)</f>
        <v>0</v>
      </c>
      <c r="ADR4" s="280">
        <f>IF(ISBLANK('8. Expense'!C11),"",'8. Expense'!C11)</f>
        <v>0</v>
      </c>
      <c r="ADS4" s="280">
        <f>IF(ISBLANK('8. Expense'!D11),"",'8. Expense'!D11)</f>
        <v>0</v>
      </c>
      <c r="ADT4" s="280">
        <f>IF(ISBLANK('8. Expense'!E11),"",'8. Expense'!E11)</f>
        <v>0</v>
      </c>
      <c r="ADU4" s="280">
        <f>IF(ISBLANK('8. Expense'!F11),"",'8. Expense'!F11)</f>
        <v>0</v>
      </c>
      <c r="ADV4" s="280">
        <f>IF(ISBLANK('8. Expense'!G11),"",'8. Expense'!G11)</f>
        <v>0</v>
      </c>
      <c r="ADW4" s="280">
        <f>IF(ISBLANK('8. Expense'!H11),"",'8. Expense'!H11)</f>
        <v>0</v>
      </c>
      <c r="ADX4" s="280">
        <f>IF(ISBLANK('8. Expense'!I11),"",'8. Expense'!I11)</f>
        <v>0</v>
      </c>
      <c r="ADY4" s="280">
        <f>IF(ISBLANK('8. Expense'!J11),"",'8. Expense'!J11)</f>
        <v>0</v>
      </c>
      <c r="ADZ4" s="280">
        <f>IF(ISBLANK('8. Expense'!C13),"",'8. Expense'!C13)</f>
        <v>0</v>
      </c>
      <c r="AEA4" s="280" t="str">
        <f>IF(ISBLANK('8. Expense'!D13),"",'8. Expense'!D13)</f>
        <v/>
      </c>
      <c r="AEB4" s="280" t="str">
        <f>IF(ISBLANK('8. Expense'!E13),"",'8. Expense'!E13)</f>
        <v/>
      </c>
      <c r="AEC4" s="280" t="str">
        <f>IF(ISBLANK('8. Expense'!F13),"",'8. Expense'!F13)</f>
        <v/>
      </c>
      <c r="AED4" s="280" t="str">
        <f>IF(ISBLANK('8. Expense'!G13),"",'8. Expense'!G13)</f>
        <v/>
      </c>
      <c r="AEE4" s="280" t="str">
        <f>IF(ISBLANK('8. Expense'!H13),"",'8. Expense'!H13)</f>
        <v/>
      </c>
      <c r="AEF4" s="280" t="str">
        <f>IF(ISBLANK('8. Expense'!I13),"",'8. Expense'!I13)</f>
        <v/>
      </c>
      <c r="AEG4" s="280" t="str">
        <f>IF(ISBLANK('8. Expense'!J13),"",'8. Expense'!J13)</f>
        <v/>
      </c>
      <c r="AEH4" s="280">
        <f>IF(ISBLANK('8. Expense'!C14),"",'8. Expense'!C14)</f>
        <v>0</v>
      </c>
      <c r="AEI4" s="280" t="str">
        <f>IF(ISBLANK('8. Expense'!D14),"",'8. Expense'!D14)</f>
        <v/>
      </c>
      <c r="AEJ4" s="280" t="str">
        <f>IF(ISBLANK('8. Expense'!E14),"",'8. Expense'!E14)</f>
        <v/>
      </c>
      <c r="AEK4" s="280" t="str">
        <f>IF(ISBLANK('8. Expense'!F14),"",'8. Expense'!F14)</f>
        <v/>
      </c>
      <c r="AEL4" s="280" t="str">
        <f>IF(ISBLANK('8. Expense'!G14),"",'8. Expense'!G14)</f>
        <v/>
      </c>
      <c r="AEM4" s="280" t="str">
        <f>IF(ISBLANK('8. Expense'!H14),"",'8. Expense'!H14)</f>
        <v/>
      </c>
      <c r="AEN4" s="280" t="str">
        <f>IF(ISBLANK('8. Expense'!I14),"",'8. Expense'!I14)</f>
        <v/>
      </c>
      <c r="AEO4" s="280" t="str">
        <f>IF(ISBLANK('8. Expense'!J14),"",'8. Expense'!J14)</f>
        <v/>
      </c>
      <c r="AEP4" s="280">
        <f>IF(ISBLANK('8. Expense'!C15),"",'8. Expense'!C15)</f>
        <v>0</v>
      </c>
      <c r="AEQ4" s="280" t="str">
        <f>IF(ISBLANK('8. Expense'!D15),"",'8. Expense'!D15)</f>
        <v/>
      </c>
      <c r="AER4" s="280" t="str">
        <f>IF(ISBLANK('8. Expense'!E15),"",'8. Expense'!E15)</f>
        <v/>
      </c>
      <c r="AES4" s="280" t="str">
        <f>IF(ISBLANK('8. Expense'!F15),"",'8. Expense'!F15)</f>
        <v/>
      </c>
      <c r="AET4" s="280" t="str">
        <f>IF(ISBLANK('8. Expense'!G15),"",'8. Expense'!G15)</f>
        <v/>
      </c>
      <c r="AEU4" s="280" t="str">
        <f>IF(ISBLANK('8. Expense'!H15),"",'8. Expense'!H15)</f>
        <v/>
      </c>
      <c r="AEV4" s="280" t="str">
        <f>IF(ISBLANK('8. Expense'!I15),"",'8. Expense'!I15)</f>
        <v/>
      </c>
      <c r="AEW4" s="280" t="str">
        <f>IF(ISBLANK('8. Expense'!J15),"",'8. Expense'!J15)</f>
        <v/>
      </c>
      <c r="AEX4" s="280">
        <f>IF(ISBLANK('8. Expense'!C16),"",'8. Expense'!C16)</f>
        <v>0</v>
      </c>
      <c r="AEY4" s="280">
        <f>IF(ISBLANK('8. Expense'!D16),"",'8. Expense'!D16)</f>
        <v>0</v>
      </c>
      <c r="AEZ4" s="280">
        <f>IF(ISBLANK('8. Expense'!E16),"",'8. Expense'!E16)</f>
        <v>0</v>
      </c>
      <c r="AFA4" s="280">
        <f>IF(ISBLANK('8. Expense'!F16),"",'8. Expense'!F16)</f>
        <v>0</v>
      </c>
      <c r="AFB4" s="280">
        <f>IF(ISBLANK('8. Expense'!G16),"",'8. Expense'!G16)</f>
        <v>0</v>
      </c>
      <c r="AFC4" s="280">
        <f>IF(ISBLANK('8. Expense'!H16),"",'8. Expense'!H16)</f>
        <v>0</v>
      </c>
      <c r="AFD4" s="280">
        <f>IF(ISBLANK('8. Expense'!I16),"",'8. Expense'!I16)</f>
        <v>0</v>
      </c>
      <c r="AFE4" s="280">
        <f>IF(ISBLANK('8. Expense'!J16),"",'8. Expense'!J16)</f>
        <v>0</v>
      </c>
      <c r="AFF4" s="280">
        <f>IF(ISBLANK('8. Expense'!C18),"",'8. Expense'!C18)</f>
        <v>0</v>
      </c>
      <c r="AFG4" s="280">
        <f>IF(ISBLANK('8. Expense'!D18),"",'8. Expense'!D18)</f>
        <v>0</v>
      </c>
      <c r="AFH4" s="280">
        <f>IF(ISBLANK('8. Expense'!E18),"",'8. Expense'!E18)</f>
        <v>0</v>
      </c>
      <c r="AFI4" s="280">
        <f>IF(ISBLANK('8. Expense'!F18),"",'8. Expense'!F18)</f>
        <v>0</v>
      </c>
      <c r="AFJ4" s="280">
        <f>IF(ISBLANK('8. Expense'!G18),"",'8. Expense'!G18)</f>
        <v>0</v>
      </c>
      <c r="AFK4" s="280">
        <f>IF(ISBLANK('8. Expense'!H18),"",'8. Expense'!H18)</f>
        <v>0</v>
      </c>
      <c r="AFL4" s="280">
        <f>IF(ISBLANK('8. Expense'!I18),"",'8. Expense'!I18)</f>
        <v>0</v>
      </c>
      <c r="AFM4" s="280">
        <f>IF(ISBLANK('8. Expense'!C19),"",'8. Expense'!C19)</f>
        <v>0</v>
      </c>
      <c r="AFN4" s="280">
        <f>IF(ISBLANK('8. Expense'!D19),"",'8. Expense'!D19)</f>
        <v>0</v>
      </c>
      <c r="AFO4" s="280">
        <f>IF(ISBLANK('8. Expense'!E19),"",'8. Expense'!E19)</f>
        <v>0</v>
      </c>
      <c r="AFP4" s="280">
        <f>IF(ISBLANK('8. Expense'!F19),"",'8. Expense'!F19)</f>
        <v>0</v>
      </c>
      <c r="AFQ4" s="280">
        <f>IF(ISBLANK('8. Expense'!G19),"",'8. Expense'!G19)</f>
        <v>0</v>
      </c>
      <c r="AFR4" s="280">
        <f>IF(ISBLANK('8. Expense'!H19),"",'8. Expense'!H19)</f>
        <v>0</v>
      </c>
      <c r="AFS4" s="280">
        <f>IF(ISBLANK('8. Expense'!I19),"",'8. Expense'!I19)</f>
        <v>0</v>
      </c>
      <c r="AFT4" s="280">
        <f>IF(ISBLANK('8. Expense'!J19),"",'8. Expense'!J19)</f>
        <v>0</v>
      </c>
      <c r="AFU4" s="280">
        <f>IF(ISBLANK('8. Expense'!C20),"",'8. Expense'!C20)</f>
        <v>0</v>
      </c>
      <c r="AFV4" s="280" t="str">
        <f>IF(ISBLANK('8. Expense'!D20),"",'8. Expense'!D20)</f>
        <v/>
      </c>
      <c r="AFW4" s="280" t="str">
        <f>IF(ISBLANK('8. Expense'!E20),"",'8. Expense'!E20)</f>
        <v/>
      </c>
      <c r="AFX4" s="280" t="str">
        <f>IF(ISBLANK('8. Expense'!F20),"",'8. Expense'!F20)</f>
        <v/>
      </c>
      <c r="AFY4" s="280" t="str">
        <f>IF(ISBLANK('8. Expense'!G20),"",'8. Expense'!G20)</f>
        <v/>
      </c>
      <c r="AFZ4" s="280" t="str">
        <f>IF(ISBLANK('8. Expense'!H20),"",'8. Expense'!H20)</f>
        <v/>
      </c>
      <c r="AGA4" s="280" t="str">
        <f>IF(ISBLANK('8. Expense'!I20),"",'8. Expense'!I20)</f>
        <v/>
      </c>
      <c r="AGB4" s="280" t="str">
        <f>IF(ISBLANK('8. Expense'!J20),"",'8. Expense'!J20)</f>
        <v/>
      </c>
      <c r="AGC4" s="280">
        <f>IF(ISBLANK('8. Expense'!C21),"",'8. Expense'!C21)</f>
        <v>0</v>
      </c>
      <c r="AGD4" s="280" t="str">
        <f>IF(ISBLANK('8. Expense'!D21),"",'8. Expense'!D21)</f>
        <v/>
      </c>
      <c r="AGE4" s="280" t="str">
        <f>IF(ISBLANK('8. Expense'!E21),"",'8. Expense'!E21)</f>
        <v/>
      </c>
      <c r="AGF4" s="280" t="str">
        <f>IF(ISBLANK('8. Expense'!F21),"",'8. Expense'!F21)</f>
        <v/>
      </c>
      <c r="AGG4" s="280" t="str">
        <f>IF(ISBLANK('8. Expense'!G21),"",'8. Expense'!G21)</f>
        <v/>
      </c>
      <c r="AGH4" s="280" t="str">
        <f>IF(ISBLANK('8. Expense'!H21),"",'8. Expense'!H21)</f>
        <v/>
      </c>
      <c r="AGI4" s="280" t="str">
        <f>IF(ISBLANK('8. Expense'!I21),"",'8. Expense'!I21)</f>
        <v/>
      </c>
      <c r="AGJ4" s="280" t="str">
        <f>IF(ISBLANK('8. Expense'!J21),"",'8. Expense'!J21)</f>
        <v/>
      </c>
      <c r="AGK4" s="280">
        <f>IF(ISBLANK('8. Expense'!C22),"",'8. Expense'!C22)</f>
        <v>0</v>
      </c>
      <c r="AGL4" s="280" t="str">
        <f>IF(ISBLANK('8. Expense'!D22),"",'8. Expense'!D22)</f>
        <v/>
      </c>
      <c r="AGM4" s="280" t="str">
        <f>IF(ISBLANK('8. Expense'!E22),"",'8. Expense'!E22)</f>
        <v/>
      </c>
      <c r="AGN4" s="280" t="str">
        <f>IF(ISBLANK('8. Expense'!F22),"",'8. Expense'!F22)</f>
        <v/>
      </c>
      <c r="AGO4" s="280" t="str">
        <f>IF(ISBLANK('8. Expense'!G22),"",'8. Expense'!G22)</f>
        <v/>
      </c>
      <c r="AGP4" s="280" t="str">
        <f>IF(ISBLANK('8. Expense'!H22),"",'8. Expense'!H22)</f>
        <v/>
      </c>
      <c r="AGQ4" s="280" t="str">
        <f>IF(ISBLANK('8. Expense'!I22),"",'8. Expense'!I22)</f>
        <v/>
      </c>
      <c r="AGR4" s="280" t="str">
        <f>IF(ISBLANK('8. Expense'!J22),"",'8. Expense'!J22)</f>
        <v/>
      </c>
      <c r="AGS4" s="280">
        <f>IF(ISBLANK('8. Expense'!C23),"",'8. Expense'!C23)</f>
        <v>0</v>
      </c>
      <c r="AGT4" s="280" t="str">
        <f>IF(ISBLANK('8. Expense'!D23),"",'8. Expense'!D23)</f>
        <v/>
      </c>
      <c r="AGU4" s="280" t="str">
        <f>IF(ISBLANK('8. Expense'!E23),"",'8. Expense'!E23)</f>
        <v/>
      </c>
      <c r="AGV4" s="280" t="str">
        <f>IF(ISBLANK('8. Expense'!F23),"",'8. Expense'!F23)</f>
        <v/>
      </c>
      <c r="AGW4" s="280" t="str">
        <f>IF(ISBLANK('8. Expense'!G23),"",'8. Expense'!G23)</f>
        <v/>
      </c>
      <c r="AGX4" s="280" t="str">
        <f>IF(ISBLANK('8. Expense'!H23),"",'8. Expense'!H23)</f>
        <v/>
      </c>
      <c r="AGY4" s="280" t="str">
        <f>IF(ISBLANK('8. Expense'!I23),"",'8. Expense'!I23)</f>
        <v/>
      </c>
      <c r="AGZ4" s="280" t="str">
        <f>IF(ISBLANK('8. Expense'!J23),"",'8. Expense'!J23)</f>
        <v/>
      </c>
      <c r="AHA4" s="280">
        <f>IF(ISBLANK('8. Expense'!C24),"",'8. Expense'!C24)</f>
        <v>0</v>
      </c>
      <c r="AHB4" s="280" t="str">
        <f>IF(ISBLANK('8. Expense'!D24),"",'8. Expense'!D24)</f>
        <v/>
      </c>
      <c r="AHC4" s="280" t="str">
        <f>IF(ISBLANK('8. Expense'!E24),"",'8. Expense'!E24)</f>
        <v/>
      </c>
      <c r="AHD4" s="280" t="str">
        <f>IF(ISBLANK('8. Expense'!F24),"",'8. Expense'!F24)</f>
        <v/>
      </c>
      <c r="AHE4" s="280" t="str">
        <f>IF(ISBLANK('8. Expense'!G24),"",'8. Expense'!G24)</f>
        <v/>
      </c>
      <c r="AHF4" s="280" t="str">
        <f>IF(ISBLANK('8. Expense'!H24),"",'8. Expense'!H24)</f>
        <v/>
      </c>
      <c r="AHG4" s="280" t="str">
        <f>IF(ISBLANK('8. Expense'!I24),"",'8. Expense'!I24)</f>
        <v/>
      </c>
      <c r="AHH4" s="280" t="str">
        <f>IF(ISBLANK('8. Expense'!J24),"",'8. Expense'!J24)</f>
        <v/>
      </c>
      <c r="AHI4" s="280">
        <f>IF(ISBLANK('8. Expense'!C25),"",'8. Expense'!C25)</f>
        <v>0</v>
      </c>
      <c r="AHJ4" s="280" t="str">
        <f>IF(ISBLANK('8. Expense'!D25),"",'8. Expense'!D25)</f>
        <v/>
      </c>
      <c r="AHK4" s="280" t="str">
        <f>IF(ISBLANK('8. Expense'!E25),"",'8. Expense'!E25)</f>
        <v/>
      </c>
      <c r="AHL4" s="280" t="str">
        <f>IF(ISBLANK('8. Expense'!F25),"",'8. Expense'!F25)</f>
        <v/>
      </c>
      <c r="AHM4" s="280" t="str">
        <f>IF(ISBLANK('8. Expense'!G25),"",'8. Expense'!G25)</f>
        <v/>
      </c>
      <c r="AHN4" s="280" t="str">
        <f>IF(ISBLANK('8. Expense'!H25),"",'8. Expense'!H25)</f>
        <v/>
      </c>
      <c r="AHO4" s="280" t="str">
        <f>IF(ISBLANK('8. Expense'!I25),"",'8. Expense'!I25)</f>
        <v/>
      </c>
      <c r="AHP4" s="280" t="str">
        <f>IF(ISBLANK('8. Expense'!J25),"",'8. Expense'!J25)</f>
        <v/>
      </c>
      <c r="AHQ4" s="280">
        <f>IF(ISBLANK('8. Expense'!C26),"",'8. Expense'!C26)</f>
        <v>0</v>
      </c>
      <c r="AHR4" s="280" t="str">
        <f>IF(ISBLANK('8. Expense'!D26),"",'8. Expense'!D26)</f>
        <v/>
      </c>
      <c r="AHS4" s="280" t="str">
        <f>IF(ISBLANK('8. Expense'!E26),"",'8. Expense'!E26)</f>
        <v/>
      </c>
      <c r="AHT4" s="280" t="str">
        <f>IF(ISBLANK('8. Expense'!F26),"",'8. Expense'!F26)</f>
        <v/>
      </c>
      <c r="AHU4" s="280" t="str">
        <f>IF(ISBLANK('8. Expense'!G26),"",'8. Expense'!G26)</f>
        <v/>
      </c>
      <c r="AHV4" s="280" t="str">
        <f>IF(ISBLANK('8. Expense'!H26),"",'8. Expense'!H26)</f>
        <v/>
      </c>
      <c r="AHW4" s="280" t="str">
        <f>IF(ISBLANK('8. Expense'!I26),"",'8. Expense'!I26)</f>
        <v/>
      </c>
      <c r="AHX4" s="280" t="str">
        <f>IF(ISBLANK('8. Expense'!J26),"",'8. Expense'!J26)</f>
        <v/>
      </c>
      <c r="AHY4" s="280">
        <f>IF(ISBLANK('8. Expense'!C27),"",'8. Expense'!C27)</f>
        <v>0</v>
      </c>
      <c r="AHZ4" s="280" t="str">
        <f>IF(ISBLANK('8. Expense'!D27),"",'8. Expense'!D27)</f>
        <v/>
      </c>
      <c r="AIA4" s="280" t="str">
        <f>IF(ISBLANK('8. Expense'!E27),"",'8. Expense'!E27)</f>
        <v/>
      </c>
      <c r="AIB4" s="280" t="str">
        <f>IF(ISBLANK('8. Expense'!F27),"",'8. Expense'!F27)</f>
        <v/>
      </c>
      <c r="AIC4" s="280" t="str">
        <f>IF(ISBLANK('8. Expense'!G27),"",'8. Expense'!G27)</f>
        <v/>
      </c>
      <c r="AID4" s="280" t="str">
        <f>IF(ISBLANK('8. Expense'!H27),"",'8. Expense'!H27)</f>
        <v/>
      </c>
      <c r="AIE4" s="280" t="str">
        <f>IF(ISBLANK('8. Expense'!I27),"",'8. Expense'!I27)</f>
        <v/>
      </c>
      <c r="AIF4" s="280" t="str">
        <f>IF(ISBLANK('8. Expense'!J27),"",'8. Expense'!J27)</f>
        <v/>
      </c>
      <c r="AIG4" s="280">
        <f>IF(ISBLANK('8. Expense'!C28),"",'8. Expense'!C28)</f>
        <v>0</v>
      </c>
      <c r="AIH4" s="280" t="str">
        <f>IF(ISBLANK('8. Expense'!D28),"",'8. Expense'!D28)</f>
        <v/>
      </c>
      <c r="AII4" s="280" t="str">
        <f>IF(ISBLANK('8. Expense'!E28),"",'8. Expense'!E28)</f>
        <v/>
      </c>
      <c r="AIJ4" s="280" t="str">
        <f>IF(ISBLANK('8. Expense'!F28),"",'8. Expense'!F28)</f>
        <v/>
      </c>
      <c r="AIK4" s="280" t="str">
        <f>IF(ISBLANK('8. Expense'!G28),"",'8. Expense'!G28)</f>
        <v/>
      </c>
      <c r="AIL4" s="280" t="str">
        <f>IF(ISBLANK('8. Expense'!H28),"",'8. Expense'!H28)</f>
        <v/>
      </c>
      <c r="AIM4" s="280" t="str">
        <f>IF(ISBLANK('8. Expense'!I28),"",'8. Expense'!I28)</f>
        <v/>
      </c>
      <c r="AIN4" s="280" t="str">
        <f>IF(ISBLANK('8. Expense'!J28),"",'8. Expense'!J28)</f>
        <v/>
      </c>
      <c r="AIO4" s="280">
        <f>IF(ISBLANK('8. Expense'!C29),"",'8. Expense'!C29)</f>
        <v>0</v>
      </c>
      <c r="AIP4" s="280" t="str">
        <f>IF(ISBLANK('8. Expense'!D29),"",'8. Expense'!D29)</f>
        <v/>
      </c>
      <c r="AIQ4" s="280" t="str">
        <f>IF(ISBLANK('8. Expense'!E29),"",'8. Expense'!E29)</f>
        <v/>
      </c>
      <c r="AIR4" s="280" t="str">
        <f>IF(ISBLANK('8. Expense'!F29),"",'8. Expense'!F29)</f>
        <v/>
      </c>
      <c r="AIS4" s="280" t="str">
        <f>IF(ISBLANK('8. Expense'!G29),"",'8. Expense'!G29)</f>
        <v/>
      </c>
      <c r="AIT4" s="280" t="str">
        <f>IF(ISBLANK('8. Expense'!H29),"",'8. Expense'!H29)</f>
        <v/>
      </c>
      <c r="AIU4" s="280" t="str">
        <f>IF(ISBLANK('8. Expense'!I29),"",'8. Expense'!I29)</f>
        <v/>
      </c>
      <c r="AIV4" s="280" t="str">
        <f>IF(ISBLANK('8. Expense'!J29),"",'8. Expense'!J29)</f>
        <v/>
      </c>
      <c r="AIW4" s="280">
        <f>IF(ISBLANK('8. Expense'!C30),"",'8. Expense'!C30)</f>
        <v>0</v>
      </c>
      <c r="AIX4" s="280" t="str">
        <f>IF(ISBLANK('8. Expense'!D30),"",'8. Expense'!D30)</f>
        <v/>
      </c>
      <c r="AIY4" s="280" t="str">
        <f>IF(ISBLANK('8. Expense'!E30),"",'8. Expense'!E30)</f>
        <v/>
      </c>
      <c r="AIZ4" s="280" t="str">
        <f>IF(ISBLANK('8. Expense'!F30),"",'8. Expense'!F30)</f>
        <v/>
      </c>
      <c r="AJA4" s="280" t="str">
        <f>IF(ISBLANK('8. Expense'!G30),"",'8. Expense'!G30)</f>
        <v/>
      </c>
      <c r="AJB4" s="280" t="str">
        <f>IF(ISBLANK('8. Expense'!H30),"",'8. Expense'!H30)</f>
        <v/>
      </c>
      <c r="AJC4" s="280" t="str">
        <f>IF(ISBLANK('8. Expense'!I30),"",'8. Expense'!I30)</f>
        <v/>
      </c>
      <c r="AJD4" s="280" t="str">
        <f>IF(ISBLANK('8. Expense'!J30),"",'8. Expense'!J30)</f>
        <v/>
      </c>
      <c r="AJE4" s="280">
        <f>IF(ISBLANK('8. Expense'!C31),"",'8. Expense'!C31)</f>
        <v>0</v>
      </c>
      <c r="AJF4" s="280" t="str">
        <f>IF(ISBLANK('8. Expense'!D31),"",'8. Expense'!D31)</f>
        <v/>
      </c>
      <c r="AJG4" s="280" t="str">
        <f>IF(ISBLANK('8. Expense'!E31),"",'8. Expense'!E31)</f>
        <v/>
      </c>
      <c r="AJH4" s="280" t="str">
        <f>IF(ISBLANK('8. Expense'!F31),"",'8. Expense'!F31)</f>
        <v/>
      </c>
      <c r="AJI4" s="280" t="str">
        <f>IF(ISBLANK('8. Expense'!G31),"",'8. Expense'!G31)</f>
        <v/>
      </c>
      <c r="AJJ4" s="280" t="str">
        <f>IF(ISBLANK('8. Expense'!H31),"",'8. Expense'!H31)</f>
        <v/>
      </c>
      <c r="AJK4" s="280" t="str">
        <f>IF(ISBLANK('8. Expense'!I31),"",'8. Expense'!I31)</f>
        <v/>
      </c>
      <c r="AJL4" s="280" t="str">
        <f>IF(ISBLANK('8. Expense'!J31),"",'8. Expense'!J31)</f>
        <v/>
      </c>
      <c r="AJM4" s="280">
        <f>IF(ISBLANK('8. Expense'!C32),"",'8. Expense'!C32)</f>
        <v>0</v>
      </c>
      <c r="AJN4" s="280" t="str">
        <f>IF(ISBLANK('8. Expense'!D32),"",'8. Expense'!D32)</f>
        <v/>
      </c>
      <c r="AJO4" s="280" t="str">
        <f>IF(ISBLANK('8. Expense'!E32),"",'8. Expense'!E32)</f>
        <v/>
      </c>
      <c r="AJP4" s="280" t="str">
        <f>IF(ISBLANK('8. Expense'!F32),"",'8. Expense'!F32)</f>
        <v/>
      </c>
      <c r="AJQ4" s="280" t="str">
        <f>IF(ISBLANK('8. Expense'!G32),"",'8. Expense'!G32)</f>
        <v/>
      </c>
      <c r="AJR4" s="280" t="str">
        <f>IF(ISBLANK('8. Expense'!H32),"",'8. Expense'!H32)</f>
        <v/>
      </c>
      <c r="AJS4" s="280" t="str">
        <f>IF(ISBLANK('8. Expense'!I32),"",'8. Expense'!I32)</f>
        <v/>
      </c>
      <c r="AJT4" s="280" t="str">
        <f>IF(ISBLANK('8. Expense'!J32),"",'8. Expense'!J32)</f>
        <v/>
      </c>
      <c r="AJU4" s="280">
        <f>IF(ISBLANK('8. Expense'!C33),"",'8. Expense'!C33)</f>
        <v>0</v>
      </c>
      <c r="AJV4" s="280" t="str">
        <f>IF(ISBLANK('8. Expense'!D33),"",'8. Expense'!D33)</f>
        <v/>
      </c>
      <c r="AJW4" s="280" t="str">
        <f>IF(ISBLANK('8. Expense'!E33),"",'8. Expense'!E33)</f>
        <v/>
      </c>
      <c r="AJX4" s="280" t="str">
        <f>IF(ISBLANK('8. Expense'!F33),"",'8. Expense'!F33)</f>
        <v/>
      </c>
      <c r="AJY4" s="280" t="str">
        <f>IF(ISBLANK('8. Expense'!G33),"",'8. Expense'!G33)</f>
        <v/>
      </c>
      <c r="AJZ4" s="280" t="str">
        <f>IF(ISBLANK('8. Expense'!H33),"",'8. Expense'!H33)</f>
        <v/>
      </c>
      <c r="AKA4" s="280" t="str">
        <f>IF(ISBLANK('8. Expense'!I33),"",'8. Expense'!I33)</f>
        <v/>
      </c>
      <c r="AKB4" s="280" t="str">
        <f>IF(ISBLANK('8. Expense'!J33),"",'8. Expense'!J33)</f>
        <v/>
      </c>
      <c r="AKC4" s="281" t="str">
        <f>IF(ISBLANK('8. Expense'!C34),"",'8. Expense'!C34)</f>
        <v/>
      </c>
      <c r="AKD4" s="280">
        <f>IF(ISBLANK('8. Expense'!C35),"",'8. Expense'!C35)</f>
        <v>0</v>
      </c>
      <c r="AKE4" s="280">
        <f>IF(ISBLANK('8. Expense'!D35),"",'8. Expense'!D35)</f>
        <v>0</v>
      </c>
      <c r="AKF4" s="280">
        <f>IF(ISBLANK('8. Expense'!E35),"",'8. Expense'!E35)</f>
        <v>0</v>
      </c>
      <c r="AKG4" s="280">
        <f>IF(ISBLANK('8. Expense'!F35),"",'8. Expense'!F35)</f>
        <v>0</v>
      </c>
      <c r="AKH4" s="280">
        <f>IF(ISBLANK('8. Expense'!G35),"",'8. Expense'!G35)</f>
        <v>0</v>
      </c>
      <c r="AKI4" s="280">
        <f>IF(ISBLANK('8. Expense'!H35),"",'8. Expense'!H35)</f>
        <v>0</v>
      </c>
      <c r="AKJ4" s="280">
        <f>IF(ISBLANK('8. Expense'!I35),"",'8. Expense'!I35)</f>
        <v>0</v>
      </c>
      <c r="AKK4" s="280">
        <f>IF(ISBLANK('8. Expense'!J35),"",'8. Expense'!J35)</f>
        <v>0</v>
      </c>
      <c r="AKL4" s="280">
        <f>IF(ISBLANK('8. Expense'!C38),"",'8. Expense'!C38)</f>
        <v>0</v>
      </c>
      <c r="AKM4" s="280" t="str">
        <f>IF(ISBLANK('8. Expense'!D38),"",'8. Expense'!D38)</f>
        <v/>
      </c>
      <c r="AKN4" s="280">
        <f>IF(ISBLANK('8. Expense'!C39),"",'8. Expense'!C39)</f>
        <v>0</v>
      </c>
      <c r="AKO4" s="280" t="str">
        <f>IF(ISBLANK('8. Expense'!D39),"",'8. Expense'!D39)</f>
        <v/>
      </c>
      <c r="AKP4" s="280">
        <f>IF(ISBLANK('8. Expense'!C40),"",'8. Expense'!C40)</f>
        <v>0</v>
      </c>
      <c r="AKQ4" s="280" t="str">
        <f>IF(ISBLANK('8. Expense'!D40),"",'8. Expense'!D40)</f>
        <v/>
      </c>
      <c r="AKR4" s="280">
        <f>IF(ISBLANK('8. Expense'!C41),"",'8. Expense'!C41)</f>
        <v>0</v>
      </c>
      <c r="AKS4" s="280" t="str">
        <f>IF(ISBLANK('8. Expense'!D41),"",'8. Expense'!D41)</f>
        <v/>
      </c>
      <c r="AKT4" s="280">
        <f>IF(ISBLANK('8. Expense'!C42),"",'8. Expense'!C42)</f>
        <v>0</v>
      </c>
      <c r="AKU4" s="280" t="str">
        <f>IF(ISBLANK('8. Expense'!D42),"",'8. Expense'!D42)</f>
        <v/>
      </c>
      <c r="AKV4" s="280">
        <f>IF(ISBLANK('8. Expense'!C43),"",'8. Expense'!C43)</f>
        <v>0</v>
      </c>
      <c r="AKW4" s="280" t="str">
        <f>IF(ISBLANK('8. Expense'!D43),"",'8. Expense'!D43)</f>
        <v/>
      </c>
      <c r="AKX4" s="280">
        <f>IF(ISBLANK('8. Expense'!C44),"",'8. Expense'!C44)</f>
        <v>0</v>
      </c>
      <c r="AKY4" s="280" t="str">
        <f>IF(ISBLANK('8. Expense'!D44),"",'8. Expense'!D44)</f>
        <v/>
      </c>
      <c r="AKZ4" s="280">
        <f>IF(ISBLANK('8. Expense'!C45),"",'8. Expense'!C45)</f>
        <v>0</v>
      </c>
      <c r="ALA4" s="280" t="str">
        <f>IF(ISBLANK('8. Expense'!D45),"",'8. Expense'!D45)</f>
        <v/>
      </c>
      <c r="ALB4" s="280">
        <f>IF(ISBLANK('8. Expense'!C46),"",'8. Expense'!C46)</f>
        <v>0</v>
      </c>
      <c r="ALC4" s="280" t="str">
        <f>IF(ISBLANK('8. Expense'!D46),"",'8. Expense'!D46)</f>
        <v/>
      </c>
      <c r="ALD4" s="280">
        <f>IF(ISBLANK('8. Expense'!C47),"",'8. Expense'!C47)</f>
        <v>0</v>
      </c>
      <c r="ALE4" s="280" t="str">
        <f>IF(ISBLANK('8. Expense'!D47),"",'8. Expense'!D47)</f>
        <v/>
      </c>
      <c r="ALF4" s="280">
        <f>IF(ISBLANK('8. Expense'!C48),"",'8. Expense'!C48)</f>
        <v>0</v>
      </c>
      <c r="ALG4" s="280" t="str">
        <f>IF(ISBLANK('8. Expense'!D48),"",'8. Expense'!D48)</f>
        <v/>
      </c>
      <c r="ALH4" s="280">
        <f>IF(ISBLANK('8. Expense'!C49),"",'8. Expense'!C49)</f>
        <v>0</v>
      </c>
      <c r="ALI4" s="280" t="str">
        <f>IF(ISBLANK('8. Expense'!D49),"",'8. Expense'!D49)</f>
        <v/>
      </c>
      <c r="ALJ4" s="280">
        <f>IF(ISBLANK('8. Expense'!C50),"",'8. Expense'!C50)</f>
        <v>0</v>
      </c>
      <c r="ALK4" s="280" t="str">
        <f>IF(ISBLANK('8. Expense'!D50),"",'8. Expense'!D50)</f>
        <v/>
      </c>
      <c r="ALL4" s="280">
        <f>IF(ISBLANK('8. Expense'!C51),"",'8. Expense'!C51)</f>
        <v>0</v>
      </c>
      <c r="ALM4" s="280" t="str">
        <f>IF(ISBLANK('8. Expense'!D51),"",'8. Expense'!D51)</f>
        <v/>
      </c>
      <c r="ALN4" s="280" t="str">
        <f>IF(ISBLANK('8. Expense'!C52),"",'8. Expense'!C52)</f>
        <v/>
      </c>
      <c r="ALO4" s="280">
        <f>IF(ISBLANK('8. Expense'!C53),"",'8. Expense'!C53)</f>
        <v>0</v>
      </c>
      <c r="ALP4" s="280" t="str">
        <f>IF(ISBLANK('8. Expense'!D53),"",'8. Expense'!D53)</f>
        <v/>
      </c>
      <c r="ALQ4" s="383">
        <f>IF(ISBLANK('8. Expense'!C54),"",'8. Expense'!C54)</f>
        <v>0</v>
      </c>
      <c r="ALR4" s="383" t="str">
        <f>IF(ISBLANK('8. Expense'!D54),"",'8. Expense'!D54)</f>
        <v/>
      </c>
      <c r="ALS4" s="280">
        <f>IF(ISBLANK('8. Expense'!C55),"",'8. Expense'!C55)</f>
        <v>0</v>
      </c>
      <c r="ALT4" s="280" t="str">
        <f>IF(ISBLANK('8. Expense'!D55),"",'8. Expense'!D55)</f>
        <v/>
      </c>
      <c r="ALU4" s="280">
        <f>IF(ISBLANK('8. Expense'!C56),"",'8. Expense'!C56)</f>
        <v>0</v>
      </c>
      <c r="ALV4" s="280" t="str">
        <f>IF(ISBLANK('8. Expense'!D56),"",'8. Expense'!D56)</f>
        <v/>
      </c>
      <c r="ALW4" s="280">
        <f>IF(ISBLANK('8. Expense'!C57),"",'8. Expense'!C57)</f>
        <v>0</v>
      </c>
      <c r="ALX4" s="280" t="str">
        <f>IF(ISBLANK('8. Expense'!D57),"",'8. Expense'!D57)</f>
        <v/>
      </c>
      <c r="ALY4" s="280">
        <f>IF(ISBLANK('8. Expense'!C58),"",'8. Expense'!C58)</f>
        <v>0</v>
      </c>
      <c r="ALZ4" s="280" t="str">
        <f>IF(ISBLANK('8. Expense'!D58),"",'8. Expense'!D58)</f>
        <v/>
      </c>
      <c r="AMA4" s="280">
        <f>IF(ISBLANK('8. Expense'!C59),"",'8. Expense'!C59)</f>
        <v>0</v>
      </c>
      <c r="AMB4" s="280" t="str">
        <f>IF(ISBLANK('8. Expense'!D59),"",'8. Expense'!D59)</f>
        <v/>
      </c>
      <c r="AMC4" s="280" t="str">
        <f>IF(ISBLANK('8. Expense'!C60),"",'8. Expense'!C60)</f>
        <v/>
      </c>
      <c r="AMD4" s="280">
        <f>IF(ISBLANK('8. Expense'!C61),"",'8. Expense'!C61)</f>
        <v>0</v>
      </c>
      <c r="AME4" s="280">
        <f>IF(ISBLANK('8. Expense'!D61),"",'8. Expense'!D61)</f>
        <v>0</v>
      </c>
      <c r="AMF4" s="280">
        <f>IF(ISBLANK('8. Expense'!D63),"",'8. Expense'!D63)</f>
        <v>0</v>
      </c>
      <c r="AMG4" s="280">
        <f>IF(ISBLANK('8. Expense'!E63),"",'8. Expense'!E63)</f>
        <v>0</v>
      </c>
      <c r="AMH4" s="280">
        <f>IF(ISBLANK('8. Expense'!F63),"",'8. Expense'!F63)</f>
        <v>0</v>
      </c>
      <c r="AMI4" s="280">
        <f>IF(ISBLANK('8. Expense'!G63),"",'8. Expense'!G63)</f>
        <v>0</v>
      </c>
      <c r="AMJ4" s="280">
        <f>IF(ISBLANK('8. Expense'!H63),"",'8. Expense'!H63)</f>
        <v>0</v>
      </c>
      <c r="AMK4" s="280">
        <f>IF(ISBLANK('8. Expense'!I63),"",'8. Expense'!I63)</f>
        <v>0</v>
      </c>
      <c r="AML4" s="280">
        <f>IF(ISBLANK('8. Expense'!J63),"",'8. Expense'!J63)</f>
        <v>0</v>
      </c>
      <c r="AMM4" s="308">
        <f>IF(ISBLANK('8. Expense'!E64),"",'8. Expense'!E64)</f>
        <v>0</v>
      </c>
      <c r="AMN4" s="308">
        <f>IF(ISBLANK('8. Expense'!F64),"",'8. Expense'!F64)</f>
        <v>0</v>
      </c>
      <c r="AMO4" s="308">
        <f>IF(ISBLANK('8. Expense'!G64),"",'8. Expense'!G64)</f>
        <v>0</v>
      </c>
      <c r="AMP4" s="308">
        <f>IF(ISBLANK('8. Expense'!H64),"",'8. Expense'!H64)</f>
        <v>0</v>
      </c>
      <c r="AMQ4" s="308">
        <f>IF(ISBLANK('8. Expense'!I64),"",'8. Expense'!I64)</f>
        <v>0</v>
      </c>
      <c r="AMR4" s="308">
        <f>IF(ISBLANK('8. Expense'!J64),"",'8. Expense'!J64)</f>
        <v>0</v>
      </c>
      <c r="AMS4" s="280">
        <f>IF(ISBLANK('8. Expense'!D65),"",'8. Expense'!D65)</f>
        <v>0</v>
      </c>
      <c r="AMT4" s="280">
        <f>IF(ISBLANK('8. Expense'!C66),"",'8. Expense'!C66)</f>
        <v>0</v>
      </c>
      <c r="AMU4" s="280">
        <f>IF(ISBLANK('8. Expense'!C67),"",'8. Expense'!C67)</f>
        <v>0</v>
      </c>
      <c r="AMV4" s="280">
        <f>IF(ISBLANK('8. Expense'!C68),"",'8. Expense'!C68)</f>
        <v>0</v>
      </c>
      <c r="AMW4" s="285">
        <f>IF(ISBLANK('9. Reconciliation'!C7),"",'9. Reconciliation'!C7)</f>
        <v>0</v>
      </c>
      <c r="AMX4" s="285">
        <f>IF(ISBLANK('9. Reconciliation'!C8),"",'9. Reconciliation'!C8)</f>
        <v>0</v>
      </c>
      <c r="AMY4" s="285">
        <f>IF(ISBLANK('9. Reconciliation'!C9),"",'9. Reconciliation'!C9)</f>
        <v>0</v>
      </c>
      <c r="AMZ4" s="285" t="str">
        <f>IF(ISBLANK('9. Reconciliation'!C10),"",'9. Reconciliation'!C10)</f>
        <v>0</v>
      </c>
      <c r="ANA4" s="285" t="str">
        <f>IF(ISBLANK('9. Reconciliation'!C13),"",'9. Reconciliation'!C13)</f>
        <v/>
      </c>
      <c r="ANB4" s="285" t="str">
        <f>IF(ISBLANK('9. Reconciliation'!C14),"",'9. Reconciliation'!C14)</f>
        <v/>
      </c>
      <c r="ANC4" s="285">
        <f>IF(ISBLANK('9. Reconciliation'!C15),"",'9. Reconciliation'!C15)</f>
        <v>0</v>
      </c>
      <c r="AND4" s="285">
        <f>IF(ISBLANK('9. Reconciliation'!C18),"",'9. Reconciliation'!C18)</f>
        <v>0</v>
      </c>
      <c r="ANE4" s="285">
        <f>IF(ISBLANK('9. Reconciliation'!C19),"",'9. Reconciliation'!C19)</f>
        <v>0</v>
      </c>
      <c r="ANF4" s="285">
        <f>IF(ISBLANK('9. Reconciliation'!C20),"",'9. Reconciliation'!C20)</f>
        <v>0</v>
      </c>
      <c r="ANG4" s="285" t="str">
        <f>IF(ISBLANK('9. Reconciliation'!C24),"",'9. Reconciliation'!C24)</f>
        <v/>
      </c>
      <c r="ANH4" s="285" t="str">
        <f>IF(ISBLANK('9. Reconciliation'!C25),"",'9. Reconciliation'!C25)</f>
        <v/>
      </c>
      <c r="ANI4" s="285" t="str">
        <f>IF(ISBLANK('9. Reconciliation'!C26),"",'9. Reconciliation'!C26)</f>
        <v/>
      </c>
      <c r="ANJ4" s="285" t="str">
        <f>IF(ISBLANK('9. Reconciliation'!C27),"",'9. Reconciliation'!C27)</f>
        <v/>
      </c>
      <c r="ANK4" s="285" t="str">
        <f>IF(ISBLANK('9. Reconciliation'!C28),"",'9. Reconciliation'!C28)</f>
        <v/>
      </c>
      <c r="ANL4" s="285" t="str">
        <f>IF(ISBLANK('9. Reconciliation'!D24),"",'9. Reconciliation'!D24)</f>
        <v/>
      </c>
      <c r="ANM4" s="285" t="str">
        <f>IF(ISBLANK('9. Reconciliation'!D25),"",'9. Reconciliation'!D25)</f>
        <v/>
      </c>
      <c r="ANN4" s="285" t="str">
        <f>IF(ISBLANK('9. Reconciliation'!D26),"",'9. Reconciliation'!D26)</f>
        <v/>
      </c>
      <c r="ANO4" s="285" t="str">
        <f>IF(ISBLANK('9. Reconciliation'!D27),"",'9. Reconciliation'!D27)</f>
        <v/>
      </c>
      <c r="ANP4" s="285" t="str">
        <f>IF(ISBLANK('9. Reconciliation'!D28),"",'9. Reconciliation'!D28)</f>
        <v/>
      </c>
      <c r="ANQ4" s="285">
        <f>IF(ISBLANK('9. Reconciliation'!C32),"",'9. Reconciliation'!C32)</f>
        <v>0</v>
      </c>
      <c r="ANR4" s="285" t="str">
        <f>IF(ISBLANK('9. Reconciliation'!C35),"",'9. Reconciliation'!C35)</f>
        <v>Yes</v>
      </c>
      <c r="ANS4" s="387">
        <f>IF(ISBLANK('Tab 3 - Accuracy of Report'!E13),"",'Tab 3 - Accuracy of Report'!E13)</f>
        <v>0</v>
      </c>
      <c r="ANT4" s="387">
        <f>IF(ISBLANK('Tab 3 - Accuracy of Report'!E14),"",'Tab 3 - Accuracy of Report'!E14)</f>
        <v>0</v>
      </c>
      <c r="ANU4" s="387">
        <f>IF(ISBLANK('Tab 3 - Accuracy of Report'!E15),"",'Tab 3 - Accuracy of Report'!E15)</f>
        <v>0</v>
      </c>
      <c r="ANV4" s="291" t="str">
        <f>IF(ISBLANK('Tab 3 - Accuracy of Report'!E16),"",'Tab 3 - Accuracy of Report'!E16)</f>
        <v>0</v>
      </c>
      <c r="ANW4" s="293" t="str">
        <f>IF(ISBLANK('Tab 3 - Accuracy of Report'!E18),"",'Tab 3 - Accuracy of Report'!E18)</f>
        <v/>
      </c>
      <c r="ANX4" s="292" t="str">
        <f>IF(ISBLANK('Tab 3 - Accuracy of Report'!E19),"",'Tab 3 - Accuracy of Report'!E19)</f>
        <v/>
      </c>
      <c r="ANY4" s="293" t="str">
        <f>IF(ISBLANK('Tab 3 - Accuracy of Report'!E20),"",'Tab 3 - Accuracy of Report'!E20)</f>
        <v/>
      </c>
    </row>
    <row r="5" spans="2:1065" ht="14.5" x14ac:dyDescent="0.35"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</row>
    <row r="6" spans="2:1065" ht="14.5" x14ac:dyDescent="0.35">
      <c r="ANE6"/>
      <c r="ANF6"/>
      <c r="ANG6"/>
      <c r="ANH6"/>
      <c r="ANI6"/>
      <c r="ANJ6"/>
      <c r="ANK6"/>
      <c r="ANL6"/>
      <c r="ANM6"/>
      <c r="ANN6"/>
      <c r="ANO6"/>
      <c r="ANP6"/>
      <c r="ANQ6"/>
    </row>
    <row r="7" spans="2:1065" ht="14.5" x14ac:dyDescent="0.35">
      <c r="ANE7"/>
      <c r="ANF7"/>
      <c r="ANG7"/>
      <c r="ANH7"/>
      <c r="ANI7"/>
      <c r="ANJ7"/>
      <c r="ANK7"/>
      <c r="ANL7"/>
      <c r="ANM7"/>
      <c r="ANN7"/>
      <c r="ANO7"/>
      <c r="ANP7"/>
      <c r="ANQ7"/>
    </row>
    <row r="8" spans="2:1065" ht="14.5" x14ac:dyDescent="0.35">
      <c r="ANE8"/>
      <c r="ANF8"/>
      <c r="ANG8"/>
      <c r="ANH8"/>
      <c r="ANI8"/>
      <c r="ANJ8"/>
      <c r="ANK8"/>
      <c r="ANL8"/>
      <c r="ANM8"/>
      <c r="ANN8"/>
      <c r="ANO8"/>
      <c r="ANP8"/>
      <c r="ANQ8"/>
    </row>
    <row r="9" spans="2:1065" ht="14.5" x14ac:dyDescent="0.35">
      <c r="ANE9"/>
      <c r="ANF9"/>
      <c r="ANG9"/>
      <c r="ANH9"/>
      <c r="ANI9"/>
      <c r="ANJ9"/>
      <c r="ANK9"/>
      <c r="ANL9"/>
      <c r="ANM9"/>
      <c r="ANN9"/>
      <c r="ANO9"/>
      <c r="ANP9"/>
      <c r="ANQ9"/>
    </row>
    <row r="10" spans="2:1065" ht="14.5" x14ac:dyDescent="0.35">
      <c r="ANE10"/>
      <c r="ANF10"/>
      <c r="ANG10"/>
      <c r="ANH10"/>
      <c r="ANI10"/>
      <c r="ANJ10"/>
      <c r="ANK10"/>
      <c r="ANL10"/>
      <c r="ANM10"/>
      <c r="ANN10"/>
      <c r="ANO10"/>
      <c r="ANP10"/>
      <c r="ANQ10"/>
    </row>
    <row r="11" spans="2:1065" ht="14.5" x14ac:dyDescent="0.35">
      <c r="ANE11"/>
      <c r="ANF11"/>
      <c r="ANG11"/>
      <c r="ANH11"/>
      <c r="ANI11"/>
      <c r="ANJ11"/>
      <c r="ANK11"/>
      <c r="ANL11"/>
      <c r="ANM11"/>
      <c r="ANN11"/>
      <c r="ANO11"/>
      <c r="ANP11"/>
      <c r="ANQ11"/>
    </row>
    <row r="12" spans="2:1065" ht="14.5" x14ac:dyDescent="0.35">
      <c r="ANE12"/>
      <c r="ANF12"/>
      <c r="ANG12"/>
      <c r="ANH12"/>
      <c r="ANI12"/>
      <c r="ANJ12"/>
      <c r="ANK12"/>
      <c r="ANL12"/>
      <c r="ANM12"/>
      <c r="ANN12"/>
      <c r="ANO12"/>
      <c r="ANP12"/>
      <c r="ANQ12"/>
    </row>
    <row r="13" spans="2:1065" ht="14.5" x14ac:dyDescent="0.35">
      <c r="ANE13"/>
      <c r="ANF13"/>
      <c r="ANG13"/>
      <c r="ANH13"/>
      <c r="ANI13"/>
      <c r="ANJ13"/>
      <c r="ANK13"/>
      <c r="ANL13"/>
      <c r="ANM13"/>
      <c r="ANN13"/>
      <c r="ANO13"/>
      <c r="ANP13"/>
      <c r="ANQ13"/>
    </row>
    <row r="14" spans="2:1065" ht="14.5" x14ac:dyDescent="0.35">
      <c r="ANE14"/>
      <c r="ANF14"/>
      <c r="ANG14"/>
      <c r="ANH14"/>
      <c r="ANI14"/>
      <c r="ANJ14"/>
      <c r="ANK14"/>
      <c r="ANL14"/>
      <c r="ANM14"/>
      <c r="ANN14"/>
      <c r="ANO14"/>
      <c r="ANP14"/>
      <c r="ANQ14"/>
    </row>
    <row r="15" spans="2:1065" ht="14.5" x14ac:dyDescent="0.35">
      <c r="ANE15"/>
      <c r="ANF15"/>
      <c r="ANG15"/>
      <c r="ANH15"/>
      <c r="ANI15"/>
      <c r="ANJ15"/>
      <c r="ANK15"/>
      <c r="ANL15"/>
      <c r="ANM15"/>
      <c r="ANN15"/>
      <c r="ANO15"/>
      <c r="ANP15"/>
      <c r="ANQ15"/>
    </row>
    <row r="16" spans="2:1065" ht="14.5" x14ac:dyDescent="0.35">
      <c r="ANE16"/>
      <c r="ANF16"/>
      <c r="ANG16"/>
      <c r="ANH16"/>
      <c r="ANI16"/>
      <c r="ANJ16"/>
      <c r="ANK16"/>
      <c r="ANL16"/>
      <c r="ANM16"/>
      <c r="ANN16"/>
      <c r="ANO16"/>
      <c r="ANP16"/>
      <c r="ANQ16"/>
    </row>
    <row r="17" spans="26:26 1045:1057" ht="14.5" x14ac:dyDescent="0.35">
      <c r="ANE17"/>
      <c r="ANF17"/>
      <c r="ANG17"/>
      <c r="ANH17"/>
      <c r="ANI17"/>
      <c r="ANJ17"/>
      <c r="ANK17"/>
      <c r="ANL17"/>
      <c r="ANM17"/>
      <c r="ANN17"/>
      <c r="ANO17"/>
      <c r="ANP17"/>
      <c r="ANQ17"/>
    </row>
    <row r="18" spans="26:26 1045:1057" ht="14.5" x14ac:dyDescent="0.35">
      <c r="ANE18"/>
      <c r="ANF18"/>
      <c r="ANG18"/>
      <c r="ANH18"/>
      <c r="ANI18"/>
      <c r="ANJ18"/>
      <c r="ANK18"/>
      <c r="ANL18"/>
      <c r="ANM18"/>
      <c r="ANN18"/>
      <c r="ANO18"/>
      <c r="ANP18"/>
      <c r="ANQ18"/>
    </row>
    <row r="19" spans="26:26 1045:1057" ht="14.5" x14ac:dyDescent="0.35">
      <c r="ANE19"/>
      <c r="ANF19"/>
      <c r="ANG19"/>
      <c r="ANH19"/>
      <c r="ANI19"/>
      <c r="ANJ19"/>
      <c r="ANK19"/>
      <c r="ANL19"/>
      <c r="ANM19"/>
      <c r="ANN19"/>
      <c r="ANO19"/>
      <c r="ANP19"/>
      <c r="ANQ19"/>
    </row>
    <row r="20" spans="26:26 1045:1057" ht="14.5" x14ac:dyDescent="0.35">
      <c r="ANE20"/>
      <c r="ANF20"/>
      <c r="ANG20"/>
      <c r="ANH20"/>
      <c r="ANI20"/>
      <c r="ANJ20"/>
      <c r="ANK20"/>
      <c r="ANL20"/>
      <c r="ANM20"/>
      <c r="ANN20"/>
      <c r="ANO20"/>
      <c r="ANP20"/>
      <c r="ANQ20"/>
    </row>
    <row r="21" spans="26:26 1045:1057" ht="14.5" x14ac:dyDescent="0.35">
      <c r="ANE21"/>
      <c r="ANF21"/>
      <c r="ANG21"/>
      <c r="ANH21"/>
      <c r="ANI21"/>
      <c r="ANJ21"/>
      <c r="ANK21"/>
      <c r="ANL21"/>
      <c r="ANM21"/>
      <c r="ANN21"/>
      <c r="ANO21"/>
      <c r="ANP21"/>
      <c r="ANQ21"/>
    </row>
    <row r="22" spans="26:26 1045:1057" ht="14.5" x14ac:dyDescent="0.35">
      <c r="ANE22"/>
      <c r="ANF22"/>
      <c r="ANG22"/>
      <c r="ANH22"/>
      <c r="ANI22"/>
      <c r="ANJ22"/>
      <c r="ANK22"/>
      <c r="ANL22"/>
      <c r="ANM22"/>
      <c r="ANN22"/>
      <c r="ANO22"/>
      <c r="ANP22"/>
      <c r="ANQ22"/>
    </row>
    <row r="23" spans="26:26 1045:1057" ht="14.5" x14ac:dyDescent="0.35">
      <c r="ANE23"/>
      <c r="ANF23"/>
      <c r="ANG23"/>
      <c r="ANH23"/>
      <c r="ANI23"/>
      <c r="ANJ23"/>
      <c r="ANK23"/>
      <c r="ANL23"/>
      <c r="ANM23"/>
      <c r="ANN23"/>
      <c r="ANO23"/>
      <c r="ANP23"/>
      <c r="ANQ23"/>
    </row>
    <row r="24" spans="26:26 1045:1057" ht="14.5" x14ac:dyDescent="0.35">
      <c r="Z24" s="25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</row>
    <row r="25" spans="26:26 1045:1057" ht="14.5" x14ac:dyDescent="0.35">
      <c r="ANE25"/>
      <c r="ANF25"/>
      <c r="ANG25"/>
      <c r="ANH25"/>
      <c r="ANI25"/>
      <c r="ANJ25"/>
      <c r="ANK25"/>
      <c r="ANL25"/>
      <c r="ANM25"/>
      <c r="ANN25"/>
      <c r="ANO25"/>
      <c r="ANP25"/>
      <c r="ANQ25"/>
    </row>
    <row r="26" spans="26:26 1045:1057" ht="14.5" x14ac:dyDescent="0.35">
      <c r="ANE26"/>
      <c r="ANF26"/>
      <c r="ANG26"/>
      <c r="ANH26"/>
      <c r="ANI26"/>
      <c r="ANJ26"/>
      <c r="ANK26"/>
      <c r="ANL26"/>
      <c r="ANM26"/>
      <c r="ANN26"/>
      <c r="ANO26"/>
      <c r="ANP26"/>
      <c r="ANQ26"/>
    </row>
    <row r="27" spans="26:26 1045:1057" ht="14.5" x14ac:dyDescent="0.35">
      <c r="ANE27"/>
      <c r="ANF27"/>
      <c r="ANG27"/>
      <c r="ANH27"/>
      <c r="ANI27"/>
      <c r="ANJ27"/>
      <c r="ANK27"/>
      <c r="ANL27"/>
      <c r="ANM27"/>
      <c r="ANN27"/>
      <c r="ANO27"/>
      <c r="ANP27"/>
      <c r="ANQ27"/>
    </row>
    <row r="28" spans="26:26 1045:1057" ht="14.5" x14ac:dyDescent="0.35">
      <c r="ANE28"/>
      <c r="ANF28"/>
      <c r="ANG28"/>
      <c r="ANH28"/>
      <c r="ANI28"/>
      <c r="ANJ28"/>
      <c r="ANK28"/>
      <c r="ANL28"/>
      <c r="ANM28"/>
      <c r="ANN28"/>
      <c r="ANO28"/>
      <c r="ANP28"/>
      <c r="ANQ28"/>
    </row>
    <row r="29" spans="26:26 1045:1057" ht="14.5" x14ac:dyDescent="0.35">
      <c r="ANE29"/>
      <c r="ANF29"/>
      <c r="ANG29"/>
      <c r="ANH29"/>
      <c r="ANI29"/>
      <c r="ANJ29"/>
      <c r="ANK29"/>
      <c r="ANL29"/>
      <c r="ANM29"/>
      <c r="ANN29"/>
      <c r="ANO29"/>
      <c r="ANP29"/>
      <c r="ANQ29"/>
    </row>
    <row r="30" spans="26:26 1045:1057" ht="14.5" x14ac:dyDescent="0.35">
      <c r="ANE30"/>
      <c r="ANF30"/>
      <c r="ANG30"/>
      <c r="ANH30"/>
      <c r="ANI30"/>
      <c r="ANJ30"/>
      <c r="ANK30"/>
      <c r="ANL30"/>
      <c r="ANM30"/>
      <c r="ANN30"/>
      <c r="ANO30"/>
      <c r="ANP30"/>
      <c r="ANQ30"/>
    </row>
    <row r="31" spans="26:26 1045:1057" ht="14.5" x14ac:dyDescent="0.35">
      <c r="ANE31"/>
      <c r="ANF31"/>
      <c r="ANG31"/>
      <c r="ANH31"/>
      <c r="ANI31"/>
      <c r="ANJ31"/>
      <c r="ANK31"/>
    </row>
  </sheetData>
  <phoneticPr fontId="63" type="noConversion"/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3689B77F64F94BA8FA631416A84FF6" ma:contentTypeVersion="17" ma:contentTypeDescription="Create a new document." ma:contentTypeScope="" ma:versionID="ee01cc395414e4e29960b59d99b45d4e">
  <xsd:schema xmlns:xsd="http://www.w3.org/2001/XMLSchema" xmlns:xs="http://www.w3.org/2001/XMLSchema" xmlns:p="http://schemas.microsoft.com/office/2006/metadata/properties" xmlns:ns2="0772689b-326b-46a5-b84c-c726c57fbc8b" xmlns:ns3="9ee3d2ba-7328-44ae-87fe-aca0b3dbec46" targetNamespace="http://schemas.microsoft.com/office/2006/metadata/properties" ma:root="true" ma:fieldsID="c95429457995fac21d858585c1732cc8" ns2:_="" ns3:_="">
    <xsd:import namespace="0772689b-326b-46a5-b84c-c726c57fbc8b"/>
    <xsd:import namespace="9ee3d2ba-7328-44ae-87fe-aca0b3dbec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72689b-326b-46a5-b84c-c726c57fbc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2a9506d4-cf35-41b9-9e25-5432453bcc6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ate" ma:index="24" nillable="true" ma:displayName="Date " ma:format="DateOnly" ma:internalName="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e3d2ba-7328-44ae-87fe-aca0b3dbec4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9ee3d2ba-7328-44ae-87fe-aca0b3dbec46">
      <UserInfo>
        <DisplayName>Daniel Wilczynski</DisplayName>
        <AccountId>7</AccountId>
        <AccountType/>
      </UserInfo>
      <UserInfo>
        <DisplayName>Sahil Tembulkar</DisplayName>
        <AccountId>790</AccountId>
        <AccountType/>
      </UserInfo>
    </SharedWithUsers>
    <lcf76f155ced4ddcb4097134ff3c332f xmlns="0772689b-326b-46a5-b84c-c726c57fbc8b">
      <Terms xmlns="http://schemas.microsoft.com/office/infopath/2007/PartnerControls"/>
    </lcf76f155ced4ddcb4097134ff3c332f>
    <Date xmlns="0772689b-326b-46a5-b84c-c726c57fbc8b" xsi:nil="true"/>
  </documentManagement>
</p:properties>
</file>

<file path=customXml/itemProps1.xml><?xml version="1.0" encoding="utf-8"?>
<ds:datastoreItem xmlns:ds="http://schemas.openxmlformats.org/officeDocument/2006/customXml" ds:itemID="{2A8DAD4C-0BCC-44C9-BAC2-F745E60113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72689b-326b-46a5-b84c-c726c57fbc8b"/>
    <ds:schemaRef ds:uri="9ee3d2ba-7328-44ae-87fe-aca0b3dbec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383B83-18B8-40D3-A836-C5E71191F530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15047178-003F-40B6-AE90-09B50324914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4C3A291-7EBA-4764-9A31-D1B22468219F}">
  <ds:schemaRefs>
    <ds:schemaRef ds:uri="http://www.w3.org/XML/1998/namespace"/>
    <ds:schemaRef ds:uri="http://purl.org/dc/elements/1.1/"/>
    <ds:schemaRef ds:uri="9ee3d2ba-7328-44ae-87fe-aca0b3dbec46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0772689b-326b-46a5-b84c-c726c57fbc8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381</vt:i4>
      </vt:variant>
    </vt:vector>
  </HeadingPairs>
  <TitlesOfParts>
    <vt:vector size="396" baseType="lpstr">
      <vt:lpstr>Legend Reference</vt:lpstr>
      <vt:lpstr>Tab 1 - Agency Information</vt:lpstr>
      <vt:lpstr>2. General Information</vt:lpstr>
      <vt:lpstr>3. Mileage and Transport</vt:lpstr>
      <vt:lpstr>4. Staffing Information</vt:lpstr>
      <vt:lpstr>5. Vehicle Expenses</vt:lpstr>
      <vt:lpstr>6. Occupancy Expenses</vt:lpstr>
      <vt:lpstr>Tab 2 - Revenue</vt:lpstr>
      <vt:lpstr>8. Expense</vt:lpstr>
      <vt:lpstr>9. Reconciliation</vt:lpstr>
      <vt:lpstr>Tab 3 - Accuracy of Report</vt:lpstr>
      <vt:lpstr>Provider List</vt:lpstr>
      <vt:lpstr>Errors</vt:lpstr>
      <vt:lpstr>System Data</vt:lpstr>
      <vt:lpstr>Raw Data for Amb</vt:lpstr>
      <vt:lpstr>'2. General Information'!ADHCRprTab1</vt:lpstr>
      <vt:lpstr>ADHCRprTab1</vt:lpstr>
      <vt:lpstr>'Legend Reference'!ADHCRprTab10Legend</vt:lpstr>
      <vt:lpstr>ADHCRprTab3</vt:lpstr>
      <vt:lpstr>'5. Vehicle Expenses'!ADHCRprTab5</vt:lpstr>
      <vt:lpstr>'6. Occupancy Expenses'!ADHCRprTab5</vt:lpstr>
      <vt:lpstr>'8. Expense'!ADHCRprTab5</vt:lpstr>
      <vt:lpstr>'Tab 2 - Revenue'!ADHCRprTab5</vt:lpstr>
      <vt:lpstr>ADHCRprTab5</vt:lpstr>
      <vt:lpstr>'Tab 3 - Accuracy of Report'!ADHCRprTab9</vt:lpstr>
      <vt:lpstr>AFCFilers</vt:lpstr>
      <vt:lpstr>AFCProviders</vt:lpstr>
      <vt:lpstr>'Provider List'!AFCProviders2</vt:lpstr>
      <vt:lpstr>AoRFields</vt:lpstr>
      <vt:lpstr>Basis</vt:lpstr>
      <vt:lpstr>cfProviderSelected</vt:lpstr>
      <vt:lpstr>DefaultMessageWhenUnselectedProviderName</vt:lpstr>
      <vt:lpstr>DefaultUnselectedProviderName</vt:lpstr>
      <vt:lpstr>DevTemplateFilenameNVersion</vt:lpstr>
      <vt:lpstr>DVRFYEndGTFYStart</vt:lpstr>
      <vt:lpstr>'5. Vehicle Expenses'!DVSweepTab5</vt:lpstr>
      <vt:lpstr>'6. Occupancy Expenses'!DVSweepTab5</vt:lpstr>
      <vt:lpstr>'8. Expense'!DVSweepTab5</vt:lpstr>
      <vt:lpstr>'Tab 2 - Revenue'!DVSweepTab5</vt:lpstr>
      <vt:lpstr>DVSweepTab5</vt:lpstr>
      <vt:lpstr>'Tab 3 - Accuracy of Report'!DVSweepTab9</vt:lpstr>
      <vt:lpstr>FacilityList</vt:lpstr>
      <vt:lpstr>FacilityNameList</vt:lpstr>
      <vt:lpstr>Financial</vt:lpstr>
      <vt:lpstr>FiscalYear</vt:lpstr>
      <vt:lpstr>FYEndGTFYStart</vt:lpstr>
      <vt:lpstr>HospitalList</vt:lpstr>
      <vt:lpstr>HSDV01</vt:lpstr>
      <vt:lpstr>HSDV02</vt:lpstr>
      <vt:lpstr>HSDV03</vt:lpstr>
      <vt:lpstr>HSDV04</vt:lpstr>
      <vt:lpstr>HSDV05</vt:lpstr>
      <vt:lpstr>HSDV06</vt:lpstr>
      <vt:lpstr>HSDV07</vt:lpstr>
      <vt:lpstr>HSDV07_1</vt:lpstr>
      <vt:lpstr>HSDV07_10</vt:lpstr>
      <vt:lpstr>HSDV07_11</vt:lpstr>
      <vt:lpstr>HSDV07_12</vt:lpstr>
      <vt:lpstr>HSDV07_13</vt:lpstr>
      <vt:lpstr>HSDV07_14</vt:lpstr>
      <vt:lpstr>HSDV07_15</vt:lpstr>
      <vt:lpstr>HSDV07_16</vt:lpstr>
      <vt:lpstr>HSDV07_17</vt:lpstr>
      <vt:lpstr>HSDV07_18</vt:lpstr>
      <vt:lpstr>HSDV07_19</vt:lpstr>
      <vt:lpstr>HSDV07_2</vt:lpstr>
      <vt:lpstr>HSDV07_20</vt:lpstr>
      <vt:lpstr>HSDV07_21</vt:lpstr>
      <vt:lpstr>HSDV07_22</vt:lpstr>
      <vt:lpstr>HSDV07_23</vt:lpstr>
      <vt:lpstr>HSDV07_24</vt:lpstr>
      <vt:lpstr>HSDV07_25</vt:lpstr>
      <vt:lpstr>HSDV07_26</vt:lpstr>
      <vt:lpstr>HSDV07_27</vt:lpstr>
      <vt:lpstr>HSDV07_28</vt:lpstr>
      <vt:lpstr>HSDV07_29</vt:lpstr>
      <vt:lpstr>HSDV07_3</vt:lpstr>
      <vt:lpstr>HSDV07_30</vt:lpstr>
      <vt:lpstr>HSDV07_31</vt:lpstr>
      <vt:lpstr>HSDV07_32</vt:lpstr>
      <vt:lpstr>HSDV07_33</vt:lpstr>
      <vt:lpstr>HSDV07_34</vt:lpstr>
      <vt:lpstr>HSDV07_4</vt:lpstr>
      <vt:lpstr>HSDV07_5</vt:lpstr>
      <vt:lpstr>HSDV07_6</vt:lpstr>
      <vt:lpstr>HSDV07_7</vt:lpstr>
      <vt:lpstr>HSDV07_8</vt:lpstr>
      <vt:lpstr>HSDV07_9</vt:lpstr>
      <vt:lpstr>HSDV08</vt:lpstr>
      <vt:lpstr>HSDV09</vt:lpstr>
      <vt:lpstr>HSDV10</vt:lpstr>
      <vt:lpstr>HSDV10_1</vt:lpstr>
      <vt:lpstr>HSDV10_10</vt:lpstr>
      <vt:lpstr>HSDV10_11</vt:lpstr>
      <vt:lpstr>HSDV10_12</vt:lpstr>
      <vt:lpstr>HSDV10_13</vt:lpstr>
      <vt:lpstr>HSDV10_16</vt:lpstr>
      <vt:lpstr>HSDV10_17</vt:lpstr>
      <vt:lpstr>HSDV10_18</vt:lpstr>
      <vt:lpstr>HSDV10_19</vt:lpstr>
      <vt:lpstr>HSDV10_2</vt:lpstr>
      <vt:lpstr>HSDV10_20</vt:lpstr>
      <vt:lpstr>HSDV10_21</vt:lpstr>
      <vt:lpstr>HSDV10_22</vt:lpstr>
      <vt:lpstr>HSDV10_23</vt:lpstr>
      <vt:lpstr>HSDV10_24</vt:lpstr>
      <vt:lpstr>HSDV10_25</vt:lpstr>
      <vt:lpstr>HSDV10_26</vt:lpstr>
      <vt:lpstr>HSDV10_27</vt:lpstr>
      <vt:lpstr>HSDV10_28</vt:lpstr>
      <vt:lpstr>HSDV10_29</vt:lpstr>
      <vt:lpstr>HSDV10_3</vt:lpstr>
      <vt:lpstr>HSDV10_30</vt:lpstr>
      <vt:lpstr>HSDV10_31</vt:lpstr>
      <vt:lpstr>HSDV10_32</vt:lpstr>
      <vt:lpstr>HSDV10_33</vt:lpstr>
      <vt:lpstr>HSDV10_34</vt:lpstr>
      <vt:lpstr>HSDV10_35</vt:lpstr>
      <vt:lpstr>HSDV10_36</vt:lpstr>
      <vt:lpstr>HSDV10_37</vt:lpstr>
      <vt:lpstr>HSDV10_38</vt:lpstr>
      <vt:lpstr>HSDV10_39</vt:lpstr>
      <vt:lpstr>HSDV10_4</vt:lpstr>
      <vt:lpstr>HSDV10_40</vt:lpstr>
      <vt:lpstr>HSDV10_5</vt:lpstr>
      <vt:lpstr>HSDV10_6</vt:lpstr>
      <vt:lpstr>HSDV10_7</vt:lpstr>
      <vt:lpstr>HSDV10_8</vt:lpstr>
      <vt:lpstr>HSDV10_9</vt:lpstr>
      <vt:lpstr>HSDV11</vt:lpstr>
      <vt:lpstr>HSDV11_1</vt:lpstr>
      <vt:lpstr>HSDV11_10</vt:lpstr>
      <vt:lpstr>HSDV11_11</vt:lpstr>
      <vt:lpstr>HSDV11_12</vt:lpstr>
      <vt:lpstr>HSDV11_13</vt:lpstr>
      <vt:lpstr>HSDV11_16</vt:lpstr>
      <vt:lpstr>HSDV11_17</vt:lpstr>
      <vt:lpstr>HSDV11_18</vt:lpstr>
      <vt:lpstr>HSDV11_19</vt:lpstr>
      <vt:lpstr>HSDV11_2</vt:lpstr>
      <vt:lpstr>HSDV11_20</vt:lpstr>
      <vt:lpstr>HSDV11_21</vt:lpstr>
      <vt:lpstr>HSDV11_22</vt:lpstr>
      <vt:lpstr>HSDV11_23</vt:lpstr>
      <vt:lpstr>HSDV11_24</vt:lpstr>
      <vt:lpstr>HSDV11_25</vt:lpstr>
      <vt:lpstr>HSDV11_26</vt:lpstr>
      <vt:lpstr>HSDV11_27</vt:lpstr>
      <vt:lpstr>HSDV11_28</vt:lpstr>
      <vt:lpstr>HSDV11_29</vt:lpstr>
      <vt:lpstr>HSDV11_3</vt:lpstr>
      <vt:lpstr>HSDV11_30</vt:lpstr>
      <vt:lpstr>HSDV11_31</vt:lpstr>
      <vt:lpstr>HSDV11_32</vt:lpstr>
      <vt:lpstr>HSDV11_33</vt:lpstr>
      <vt:lpstr>HSDV11_34</vt:lpstr>
      <vt:lpstr>HSDV11_35</vt:lpstr>
      <vt:lpstr>HSDV11_36</vt:lpstr>
      <vt:lpstr>HSDV11_37</vt:lpstr>
      <vt:lpstr>HSDV11_38</vt:lpstr>
      <vt:lpstr>HSDV11_39</vt:lpstr>
      <vt:lpstr>HSDV11_4</vt:lpstr>
      <vt:lpstr>HSDV11_40</vt:lpstr>
      <vt:lpstr>HSDV11_5</vt:lpstr>
      <vt:lpstr>HSDV11_6</vt:lpstr>
      <vt:lpstr>HSDV11_7</vt:lpstr>
      <vt:lpstr>HSDV11_8</vt:lpstr>
      <vt:lpstr>HSDV11_9</vt:lpstr>
      <vt:lpstr>HSDV12</vt:lpstr>
      <vt:lpstr>HSDV13</vt:lpstr>
      <vt:lpstr>HSDV13_1</vt:lpstr>
      <vt:lpstr>HSDV13_10</vt:lpstr>
      <vt:lpstr>HSDV13_11</vt:lpstr>
      <vt:lpstr>HSDV13_12</vt:lpstr>
      <vt:lpstr>HSDV13_13</vt:lpstr>
      <vt:lpstr>HSDV13_16</vt:lpstr>
      <vt:lpstr>HSDV13_17</vt:lpstr>
      <vt:lpstr>HSDV13_18</vt:lpstr>
      <vt:lpstr>HSDV13_19</vt:lpstr>
      <vt:lpstr>HSDV13_2</vt:lpstr>
      <vt:lpstr>HSDV13_20</vt:lpstr>
      <vt:lpstr>HSDV13_21</vt:lpstr>
      <vt:lpstr>HSDV13_22</vt:lpstr>
      <vt:lpstr>HSDV13_23</vt:lpstr>
      <vt:lpstr>HSDV13_24</vt:lpstr>
      <vt:lpstr>HSDV13_25</vt:lpstr>
      <vt:lpstr>HSDV13_26</vt:lpstr>
      <vt:lpstr>HSDV13_27</vt:lpstr>
      <vt:lpstr>HSDV13_28</vt:lpstr>
      <vt:lpstr>HSDV13_29</vt:lpstr>
      <vt:lpstr>HSDV13_3</vt:lpstr>
      <vt:lpstr>HSDV13_30</vt:lpstr>
      <vt:lpstr>HSDV13_31</vt:lpstr>
      <vt:lpstr>HSDV13_32</vt:lpstr>
      <vt:lpstr>HSDV13_33</vt:lpstr>
      <vt:lpstr>HSDV13_34</vt:lpstr>
      <vt:lpstr>HSDV13_35</vt:lpstr>
      <vt:lpstr>HSDV13_36</vt:lpstr>
      <vt:lpstr>HSDV13_37</vt:lpstr>
      <vt:lpstr>HSDV13_38</vt:lpstr>
      <vt:lpstr>HSDV13_39</vt:lpstr>
      <vt:lpstr>HSDV13_4</vt:lpstr>
      <vt:lpstr>HSDV13_40</vt:lpstr>
      <vt:lpstr>HSDV13_5</vt:lpstr>
      <vt:lpstr>HSDV13_6</vt:lpstr>
      <vt:lpstr>HSDV13_7</vt:lpstr>
      <vt:lpstr>HSDV13_8</vt:lpstr>
      <vt:lpstr>HSDV13_9</vt:lpstr>
      <vt:lpstr>HSDV14</vt:lpstr>
      <vt:lpstr>HSDV14_1</vt:lpstr>
      <vt:lpstr>HSDV14_10</vt:lpstr>
      <vt:lpstr>HSDV14_11</vt:lpstr>
      <vt:lpstr>HSDV14_12</vt:lpstr>
      <vt:lpstr>HSDV14_13</vt:lpstr>
      <vt:lpstr>HSDV14_16</vt:lpstr>
      <vt:lpstr>HSDV14_17</vt:lpstr>
      <vt:lpstr>HSDV14_18</vt:lpstr>
      <vt:lpstr>HSDV14_19</vt:lpstr>
      <vt:lpstr>HSDV14_2</vt:lpstr>
      <vt:lpstr>HSDV14_20</vt:lpstr>
      <vt:lpstr>HSDV14_21</vt:lpstr>
      <vt:lpstr>HSDV14_22</vt:lpstr>
      <vt:lpstr>HSDV14_23</vt:lpstr>
      <vt:lpstr>HSDV14_24</vt:lpstr>
      <vt:lpstr>HSDV14_25</vt:lpstr>
      <vt:lpstr>HSDV14_26</vt:lpstr>
      <vt:lpstr>HSDV14_27</vt:lpstr>
      <vt:lpstr>HSDV14_28</vt:lpstr>
      <vt:lpstr>HSDV14_29</vt:lpstr>
      <vt:lpstr>HSDV14_3</vt:lpstr>
      <vt:lpstr>HSDV14_30</vt:lpstr>
      <vt:lpstr>HSDV14_31</vt:lpstr>
      <vt:lpstr>HSDV14_32</vt:lpstr>
      <vt:lpstr>HSDV14_33</vt:lpstr>
      <vt:lpstr>HSDV14_34</vt:lpstr>
      <vt:lpstr>HSDV14_35</vt:lpstr>
      <vt:lpstr>HSDV14_36</vt:lpstr>
      <vt:lpstr>HSDV14_37</vt:lpstr>
      <vt:lpstr>HSDV14_38</vt:lpstr>
      <vt:lpstr>HSDV14_39</vt:lpstr>
      <vt:lpstr>HSDV14_4</vt:lpstr>
      <vt:lpstr>HSDV14_40</vt:lpstr>
      <vt:lpstr>HSDV14_5</vt:lpstr>
      <vt:lpstr>HSDV14_6</vt:lpstr>
      <vt:lpstr>HSDV14_7</vt:lpstr>
      <vt:lpstr>HSDV14_8</vt:lpstr>
      <vt:lpstr>HSDV14_9</vt:lpstr>
      <vt:lpstr>HSDV15</vt:lpstr>
      <vt:lpstr>HSDV15_1</vt:lpstr>
      <vt:lpstr>HSDV15_10</vt:lpstr>
      <vt:lpstr>HSDV15_11</vt:lpstr>
      <vt:lpstr>HSDV15_12</vt:lpstr>
      <vt:lpstr>HSDV15_13</vt:lpstr>
      <vt:lpstr>HSDV15_16</vt:lpstr>
      <vt:lpstr>HSDV15_17</vt:lpstr>
      <vt:lpstr>HSDV15_18</vt:lpstr>
      <vt:lpstr>HSDV15_19</vt:lpstr>
      <vt:lpstr>HSDV15_2</vt:lpstr>
      <vt:lpstr>HSDV15_20</vt:lpstr>
      <vt:lpstr>HSDV15_21</vt:lpstr>
      <vt:lpstr>HSDV15_22</vt:lpstr>
      <vt:lpstr>HSDV15_23</vt:lpstr>
      <vt:lpstr>HSDV15_24</vt:lpstr>
      <vt:lpstr>HSDV15_25</vt:lpstr>
      <vt:lpstr>HSDV15_26</vt:lpstr>
      <vt:lpstr>HSDV15_27</vt:lpstr>
      <vt:lpstr>HSDV15_28</vt:lpstr>
      <vt:lpstr>HSDV15_29</vt:lpstr>
      <vt:lpstr>HSDV15_3</vt:lpstr>
      <vt:lpstr>HSDV15_30</vt:lpstr>
      <vt:lpstr>HSDV15_31</vt:lpstr>
      <vt:lpstr>HSDV15_32</vt:lpstr>
      <vt:lpstr>HSDV15_33</vt:lpstr>
      <vt:lpstr>HSDV15_34</vt:lpstr>
      <vt:lpstr>HSDV15_35</vt:lpstr>
      <vt:lpstr>HSDV15_36</vt:lpstr>
      <vt:lpstr>HSDV15_37</vt:lpstr>
      <vt:lpstr>HSDV15_38</vt:lpstr>
      <vt:lpstr>HSDV15_39</vt:lpstr>
      <vt:lpstr>HSDV15_4</vt:lpstr>
      <vt:lpstr>HSDV15_40</vt:lpstr>
      <vt:lpstr>HSDV15_5</vt:lpstr>
      <vt:lpstr>HSDV15_6</vt:lpstr>
      <vt:lpstr>HSDV15_7</vt:lpstr>
      <vt:lpstr>HSDV15_8</vt:lpstr>
      <vt:lpstr>HSDV15_9</vt:lpstr>
      <vt:lpstr>HSDV16</vt:lpstr>
      <vt:lpstr>HSDV16_1</vt:lpstr>
      <vt:lpstr>HSDV16_10</vt:lpstr>
      <vt:lpstr>HSDV16_11</vt:lpstr>
      <vt:lpstr>HSDV16_12</vt:lpstr>
      <vt:lpstr>HSDV16_13</vt:lpstr>
      <vt:lpstr>HSDV16_16</vt:lpstr>
      <vt:lpstr>HSDV16_17</vt:lpstr>
      <vt:lpstr>HSDV16_18</vt:lpstr>
      <vt:lpstr>HSDV16_19</vt:lpstr>
      <vt:lpstr>HSDV16_2</vt:lpstr>
      <vt:lpstr>HSDV16_20</vt:lpstr>
      <vt:lpstr>HSDV16_21</vt:lpstr>
      <vt:lpstr>HSDV16_22</vt:lpstr>
      <vt:lpstr>HSDV16_23</vt:lpstr>
      <vt:lpstr>HSDV16_24</vt:lpstr>
      <vt:lpstr>HSDV16_25</vt:lpstr>
      <vt:lpstr>HSDV16_26</vt:lpstr>
      <vt:lpstr>HSDV16_27</vt:lpstr>
      <vt:lpstr>HSDV16_28</vt:lpstr>
      <vt:lpstr>HSDV16_29</vt:lpstr>
      <vt:lpstr>HSDV16_3</vt:lpstr>
      <vt:lpstr>HSDV16_30</vt:lpstr>
      <vt:lpstr>HSDV16_31</vt:lpstr>
      <vt:lpstr>HSDV16_32</vt:lpstr>
      <vt:lpstr>HSDV16_33</vt:lpstr>
      <vt:lpstr>HSDV16_34</vt:lpstr>
      <vt:lpstr>HSDV16_35</vt:lpstr>
      <vt:lpstr>HSDV16_36</vt:lpstr>
      <vt:lpstr>HSDV16_37</vt:lpstr>
      <vt:lpstr>HSDV16_38</vt:lpstr>
      <vt:lpstr>HSDV16_39</vt:lpstr>
      <vt:lpstr>HSDV16_4</vt:lpstr>
      <vt:lpstr>HSDV16_40</vt:lpstr>
      <vt:lpstr>HSDV16_5</vt:lpstr>
      <vt:lpstr>HSDV16_6</vt:lpstr>
      <vt:lpstr>HSDV16_7</vt:lpstr>
      <vt:lpstr>HSDV16_8</vt:lpstr>
      <vt:lpstr>HSDV16_9</vt:lpstr>
      <vt:lpstr>HSDV17</vt:lpstr>
      <vt:lpstr>HSDV18</vt:lpstr>
      <vt:lpstr>HSDV19</vt:lpstr>
      <vt:lpstr>HSDV20</vt:lpstr>
      <vt:lpstr>HSDV21</vt:lpstr>
      <vt:lpstr>HSDV21_1</vt:lpstr>
      <vt:lpstr>HSDV21_2</vt:lpstr>
      <vt:lpstr>HSDV21_3</vt:lpstr>
      <vt:lpstr>HSDV21_4</vt:lpstr>
      <vt:lpstr>HSDV22</vt:lpstr>
      <vt:lpstr>HSDV22_1</vt:lpstr>
      <vt:lpstr>HSDV22_2</vt:lpstr>
      <vt:lpstr>HSDV22_3</vt:lpstr>
      <vt:lpstr>HSDV22_4</vt:lpstr>
      <vt:lpstr>HSDV23</vt:lpstr>
      <vt:lpstr>HSDV23_1</vt:lpstr>
      <vt:lpstr>HSDV23_2</vt:lpstr>
      <vt:lpstr>HSDV23_3</vt:lpstr>
      <vt:lpstr>HSDV23_4</vt:lpstr>
      <vt:lpstr>Legal</vt:lpstr>
      <vt:lpstr>MassHealthProviderID</vt:lpstr>
      <vt:lpstr>Maximum2DecimalInputValue</vt:lpstr>
      <vt:lpstr>MaximumDateInputValue</vt:lpstr>
      <vt:lpstr>MaximumDollarInputValue</vt:lpstr>
      <vt:lpstr>MaximumTimeInputValue</vt:lpstr>
      <vt:lpstr>Minimum2DecimalInputValue</vt:lpstr>
      <vt:lpstr>MinimumDateInputValue</vt:lpstr>
      <vt:lpstr>MinimumDollarInputValue</vt:lpstr>
      <vt:lpstr>MinimumTimeInputValue</vt:lpstr>
      <vt:lpstr>NAR</vt:lpstr>
      <vt:lpstr>OnSaveFlag</vt:lpstr>
      <vt:lpstr>OrganizationName</vt:lpstr>
      <vt:lpstr>OrgID</vt:lpstr>
      <vt:lpstr>OtherCostReport</vt:lpstr>
      <vt:lpstr>'2. General Information'!Print_Area</vt:lpstr>
      <vt:lpstr>'3. Mileage and Transport'!Print_Area</vt:lpstr>
      <vt:lpstr>'4. Staffing Information'!Print_Area</vt:lpstr>
      <vt:lpstr>'5. Vehicle Expenses'!Print_Area</vt:lpstr>
      <vt:lpstr>'6. Occupancy Expenses'!Print_Area</vt:lpstr>
      <vt:lpstr>'8. Expense'!Print_Area</vt:lpstr>
      <vt:lpstr>'9. Reconciliation'!Print_Area</vt:lpstr>
      <vt:lpstr>'Legend Reference'!Print_Area</vt:lpstr>
      <vt:lpstr>'Provider List'!Print_Area</vt:lpstr>
      <vt:lpstr>'Tab 1 - Agency Information'!Print_Area</vt:lpstr>
      <vt:lpstr>'Tab 2 - Revenue'!Print_Area</vt:lpstr>
      <vt:lpstr>'Tab 3 - Accuracy of Report'!Print_Area</vt:lpstr>
      <vt:lpstr>'2. General Information'!Print_Titles</vt:lpstr>
      <vt:lpstr>'3. Mileage and Transport'!Print_Titles</vt:lpstr>
      <vt:lpstr>'4. Staffing Information'!Print_Titles</vt:lpstr>
      <vt:lpstr>'5. Vehicle Expenses'!Print_Titles</vt:lpstr>
      <vt:lpstr>'6. Occupancy Expenses'!Print_Titles</vt:lpstr>
      <vt:lpstr>'8. Expense'!Print_Titles</vt:lpstr>
      <vt:lpstr>'Legend Reference'!Print_Titles</vt:lpstr>
      <vt:lpstr>'Tab 1 - Agency Information'!Print_Titles</vt:lpstr>
      <vt:lpstr>'Tab 2 - Revenue'!Print_Titles</vt:lpstr>
      <vt:lpstr>'Tab 3 - Accuracy of Report'!Print_Titles</vt:lpstr>
      <vt:lpstr>ProgramType</vt:lpstr>
      <vt:lpstr>ProviderList</vt:lpstr>
      <vt:lpstr>'2. General Information'!ProviderName</vt:lpstr>
      <vt:lpstr>ProviderName</vt:lpstr>
      <vt:lpstr>ProviderNameHeader</vt:lpstr>
      <vt:lpstr>ProviderNameList</vt:lpstr>
      <vt:lpstr>TF</vt:lpstr>
      <vt:lpstr>'Provider List'!UnregisteredAgency</vt:lpstr>
      <vt:lpstr>vFileName</vt:lpstr>
      <vt:lpstr>vHSDVPassed</vt:lpstr>
      <vt:lpstr>vPromptText</vt:lpstr>
      <vt:lpstr>vProviderName</vt:lpstr>
      <vt:lpstr>vRequiredFields</vt:lpstr>
      <vt:lpstr>vRequiredFieldsSelected</vt:lpstr>
      <vt:lpstr>YN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HL</dc:creator>
  <cp:keywords/>
  <dc:description/>
  <cp:lastModifiedBy>Sahil Tembulkar</cp:lastModifiedBy>
  <cp:revision/>
  <dcterms:created xsi:type="dcterms:W3CDTF">2017-06-28T19:57:54Z</dcterms:created>
  <dcterms:modified xsi:type="dcterms:W3CDTF">2026-04-14T19:16:28Z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0x010100033689B77F64F94BA8FA631416A84FF6</vt:lpwstr>
  </property>
  <property fmtid="{D5CDD505-2E9C-101B-9397-08002B2CF9AE}" pid="3" name="MediaServiceImageTags">
    <vt:lpwstr/>
  </property>
</Properties>
</file>