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onthly Enrollment Monitoring - August 2020\"/>
    </mc:Choice>
  </mc:AlternateContent>
  <bookViews>
    <workbookView xWindow="0" yWindow="0" windowWidth="28800" windowHeight="12612"/>
  </bookViews>
  <sheets>
    <sheet name="Cover" sheetId="3" r:id="rId1"/>
    <sheet name="Monthly Summary through 6-2020" sheetId="1" r:id="rId2"/>
    <sheet name="Tech Notes"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2" i="1" l="1"/>
  <c r="Y42" i="1"/>
  <c r="N42" i="1"/>
  <c r="AB41" i="1"/>
  <c r="X41" i="1"/>
  <c r="AF40" i="1"/>
  <c r="AB40" i="1"/>
  <c r="AF39" i="1"/>
  <c r="R38" i="1"/>
  <c r="AF38" i="1"/>
  <c r="E37" i="1"/>
  <c r="E36" i="1" s="1"/>
  <c r="D37" i="1"/>
  <c r="G37" i="1"/>
  <c r="C37" i="1"/>
  <c r="C36" i="1" s="1"/>
  <c r="AF33" i="1"/>
  <c r="X33" i="1"/>
  <c r="AF32" i="1"/>
  <c r="Q32" i="1"/>
  <c r="G31" i="1"/>
  <c r="E31" i="1"/>
  <c r="I31" i="1"/>
  <c r="F31" i="1"/>
  <c r="D31" i="1"/>
  <c r="AF30" i="1"/>
  <c r="O30" i="1"/>
  <c r="AB29" i="1"/>
  <c r="Y29" i="1"/>
  <c r="J28" i="1"/>
  <c r="I28" i="1"/>
  <c r="F28" i="1"/>
  <c r="C28" i="1"/>
  <c r="S22" i="1"/>
  <c r="Y22" i="1"/>
  <c r="AF21" i="1"/>
  <c r="AC21" i="1"/>
  <c r="X21" i="1"/>
  <c r="AF20" i="1"/>
  <c r="I19" i="1"/>
  <c r="F19" i="1"/>
  <c r="E19" i="1"/>
  <c r="R18" i="1"/>
  <c r="Y18" i="1"/>
  <c r="AB17" i="1"/>
  <c r="Y17" i="1"/>
  <c r="X17" i="1"/>
  <c r="AF16" i="1"/>
  <c r="U16" i="1"/>
  <c r="X16" i="1"/>
  <c r="M16" i="1"/>
  <c r="J13" i="1"/>
  <c r="Z15" i="1"/>
  <c r="O15" i="1"/>
  <c r="Y14" i="1"/>
  <c r="H13" i="1"/>
  <c r="N14" i="1"/>
  <c r="C13" i="1"/>
  <c r="AF12" i="1"/>
  <c r="P12" i="1"/>
  <c r="N12" i="1"/>
  <c r="Y12" i="1"/>
  <c r="Z11" i="1"/>
  <c r="S11" i="1"/>
  <c r="Q11" i="1"/>
  <c r="O11" i="1"/>
  <c r="R10" i="1"/>
  <c r="Q10" i="1"/>
  <c r="F34" i="1"/>
  <c r="Y10" i="1"/>
  <c r="N10" i="1"/>
  <c r="Z9" i="1"/>
  <c r="N9" i="1"/>
  <c r="M9" i="1"/>
  <c r="U8" i="1"/>
  <c r="AF8" i="1"/>
  <c r="AA8" i="1"/>
  <c r="P8" i="1"/>
  <c r="M8" i="1"/>
  <c r="AD7" i="1"/>
  <c r="AB7" i="1"/>
  <c r="I6" i="1"/>
  <c r="I27" i="1" s="1"/>
  <c r="P31" i="1" l="1"/>
  <c r="D36" i="1"/>
  <c r="X36" i="1" s="1"/>
  <c r="X37" i="1"/>
  <c r="M37" i="1"/>
  <c r="AF7" i="1"/>
  <c r="AB9" i="1"/>
  <c r="Q29" i="1"/>
  <c r="E28" i="1"/>
  <c r="Z28" i="1" s="1"/>
  <c r="Z30" i="1"/>
  <c r="N38" i="1"/>
  <c r="X8" i="1"/>
  <c r="S15" i="1"/>
  <c r="Z8" i="1"/>
  <c r="U15" i="1"/>
  <c r="N17" i="1"/>
  <c r="C19" i="1"/>
  <c r="C35" i="1" s="1"/>
  <c r="M41" i="1"/>
  <c r="AF42" i="1"/>
  <c r="Q7" i="1"/>
  <c r="U12" i="1"/>
  <c r="AF18" i="1"/>
  <c r="AF22" i="1"/>
  <c r="X29" i="1"/>
  <c r="H31" i="1"/>
  <c r="R31" i="1" s="1"/>
  <c r="S42" i="1"/>
  <c r="M7" i="1"/>
  <c r="U7" i="1"/>
  <c r="X9" i="1"/>
  <c r="AD15" i="1"/>
  <c r="N22" i="1"/>
  <c r="F37" i="1"/>
  <c r="F36" i="1" s="1"/>
  <c r="Z36" i="1" s="1"/>
  <c r="H6" i="1"/>
  <c r="H27" i="1" s="1"/>
  <c r="AC27" i="1" s="1"/>
  <c r="AF15" i="1"/>
  <c r="G19" i="1"/>
  <c r="AA19" i="1" s="1"/>
  <c r="N37" i="1"/>
  <c r="AF14" i="1"/>
  <c r="AD22" i="1"/>
  <c r="Y30" i="1"/>
  <c r="C31" i="1"/>
  <c r="M31" i="1" s="1"/>
  <c r="AD42" i="1"/>
  <c r="C6" i="1"/>
  <c r="O9" i="1"/>
  <c r="Z16" i="1"/>
  <c r="O16" i="1"/>
  <c r="P16" i="1"/>
  <c r="F13" i="1"/>
  <c r="AB22" i="1"/>
  <c r="Q22" i="1"/>
  <c r="D6" i="1"/>
  <c r="N8" i="1"/>
  <c r="P9" i="1"/>
  <c r="G34" i="1"/>
  <c r="AB12" i="1"/>
  <c r="S14" i="1"/>
  <c r="R14" i="1"/>
  <c r="F6" i="1"/>
  <c r="O8" i="1"/>
  <c r="Q9" i="1"/>
  <c r="H34" i="1"/>
  <c r="I34" i="1"/>
  <c r="AA11" i="1"/>
  <c r="AC12" i="1"/>
  <c r="I13" i="1"/>
  <c r="AD13" i="1" s="1"/>
  <c r="G6" i="1"/>
  <c r="AA7" i="1"/>
  <c r="P7" i="1"/>
  <c r="S7" i="1"/>
  <c r="Z10" i="1"/>
  <c r="AF11" i="1"/>
  <c r="AB11" i="1"/>
  <c r="AD12" i="1"/>
  <c r="N7" i="1"/>
  <c r="AB14" i="1"/>
  <c r="Q14" i="1"/>
  <c r="E6" i="1"/>
  <c r="Y9" i="1"/>
  <c r="AA10" i="1"/>
  <c r="I5" i="1"/>
  <c r="J6" i="1"/>
  <c r="AC7" i="1"/>
  <c r="R7" i="1"/>
  <c r="X7" i="1"/>
  <c r="AC8" i="1"/>
  <c r="R8" i="1"/>
  <c r="AB8" i="1"/>
  <c r="Q8" i="1"/>
  <c r="AF9" i="1"/>
  <c r="AB10" i="1"/>
  <c r="P11" i="1"/>
  <c r="AD11" i="1"/>
  <c r="Q12" i="1"/>
  <c r="AC14" i="1"/>
  <c r="H19" i="1"/>
  <c r="R19" i="1" s="1"/>
  <c r="AB21" i="1"/>
  <c r="R21" i="1"/>
  <c r="Q21" i="1"/>
  <c r="AC22" i="1"/>
  <c r="C43" i="1"/>
  <c r="O7" i="1"/>
  <c r="Z19" i="1"/>
  <c r="O19" i="1"/>
  <c r="AC11" i="1"/>
  <c r="Y7" i="1"/>
  <c r="Y8" i="1"/>
  <c r="AA9" i="1"/>
  <c r="X10" i="1"/>
  <c r="M10" i="1"/>
  <c r="D34" i="1"/>
  <c r="O10" i="1"/>
  <c r="AC10" i="1"/>
  <c r="Y11" i="1"/>
  <c r="N11" i="1"/>
  <c r="Z12" i="1"/>
  <c r="O12" i="1"/>
  <c r="R12" i="1"/>
  <c r="AD14" i="1"/>
  <c r="AA17" i="1"/>
  <c r="P17" i="1"/>
  <c r="Q17" i="1"/>
  <c r="G13" i="1"/>
  <c r="Z7" i="1"/>
  <c r="AD8" i="1"/>
  <c r="S8" i="1"/>
  <c r="E34" i="1"/>
  <c r="O34" i="1" s="1"/>
  <c r="P10" i="1"/>
  <c r="R11" i="1"/>
  <c r="AA12" i="1"/>
  <c r="S12" i="1"/>
  <c r="AA16" i="1"/>
  <c r="O18" i="1"/>
  <c r="N18" i="1"/>
  <c r="Z18" i="1"/>
  <c r="I37" i="1"/>
  <c r="AC39" i="1"/>
  <c r="R39" i="1"/>
  <c r="AC41" i="1"/>
  <c r="J19" i="1"/>
  <c r="AD20" i="1"/>
  <c r="S20" i="1"/>
  <c r="H28" i="1"/>
  <c r="AC28" i="1" s="1"/>
  <c r="AB30" i="1"/>
  <c r="Q30" i="1"/>
  <c r="AC30" i="1"/>
  <c r="O31" i="1"/>
  <c r="J31" i="1"/>
  <c r="AD32" i="1"/>
  <c r="S32" i="1"/>
  <c r="AB42" i="1"/>
  <c r="Q42" i="1"/>
  <c r="R9" i="1"/>
  <c r="AC9" i="1"/>
  <c r="S10" i="1"/>
  <c r="AD10" i="1"/>
  <c r="U11" i="1"/>
  <c r="M12" i="1"/>
  <c r="X12" i="1"/>
  <c r="D13" i="1"/>
  <c r="AC15" i="1"/>
  <c r="R15" i="1"/>
  <c r="AB18" i="1"/>
  <c r="Q18" i="1"/>
  <c r="AC18" i="1"/>
  <c r="P20" i="1"/>
  <c r="M21" i="1"/>
  <c r="AD28" i="1"/>
  <c r="S28" i="1"/>
  <c r="AF29" i="1"/>
  <c r="P32" i="1"/>
  <c r="M33" i="1"/>
  <c r="X38" i="1"/>
  <c r="M38" i="1"/>
  <c r="O38" i="1"/>
  <c r="O39" i="1"/>
  <c r="J37" i="1"/>
  <c r="AD40" i="1"/>
  <c r="S40" i="1"/>
  <c r="AF41" i="1"/>
  <c r="J34" i="1"/>
  <c r="AF10" i="1"/>
  <c r="X11" i="1"/>
  <c r="AF17" i="1"/>
  <c r="M29" i="1"/>
  <c r="P39" i="1"/>
  <c r="P40" i="1"/>
  <c r="S9" i="1"/>
  <c r="AD9" i="1"/>
  <c r="U10" i="1"/>
  <c r="M11" i="1"/>
  <c r="E13" i="1"/>
  <c r="AD16" i="1"/>
  <c r="S16" i="1"/>
  <c r="Q20" i="1"/>
  <c r="Q33" i="1"/>
  <c r="U9" i="1"/>
  <c r="C34" i="1"/>
  <c r="X14" i="1"/>
  <c r="M14" i="1"/>
  <c r="M17" i="1"/>
  <c r="U20" i="1"/>
  <c r="D19" i="1"/>
  <c r="Y19" i="1" s="1"/>
  <c r="X22" i="1"/>
  <c r="M22" i="1"/>
  <c r="R22" i="1"/>
  <c r="D28" i="1"/>
  <c r="N29" i="1"/>
  <c r="N30" i="1"/>
  <c r="Z31" i="1"/>
  <c r="U32" i="1"/>
  <c r="R33" i="1"/>
  <c r="Y37" i="1"/>
  <c r="Y38" i="1"/>
  <c r="Y39" i="1"/>
  <c r="N39" i="1"/>
  <c r="S39" i="1"/>
  <c r="Q40" i="1"/>
  <c r="Q41" i="1"/>
  <c r="Z20" i="1"/>
  <c r="O20" i="1"/>
  <c r="AA20" i="1"/>
  <c r="X30" i="1"/>
  <c r="M30" i="1"/>
  <c r="AA31" i="1"/>
  <c r="Z32" i="1"/>
  <c r="O32" i="1"/>
  <c r="AA32" i="1"/>
  <c r="Z38" i="1"/>
  <c r="Z39" i="1"/>
  <c r="U40" i="1"/>
  <c r="R41" i="1"/>
  <c r="X42" i="1"/>
  <c r="M42" i="1"/>
  <c r="R42" i="1"/>
  <c r="Y15" i="1"/>
  <c r="N15" i="1"/>
  <c r="X18" i="1"/>
  <c r="M18" i="1"/>
  <c r="AB20" i="1"/>
  <c r="AA21" i="1"/>
  <c r="P21" i="1"/>
  <c r="R30" i="1"/>
  <c r="Y31" i="1"/>
  <c r="N31" i="1"/>
  <c r="AB32" i="1"/>
  <c r="AA33" i="1"/>
  <c r="P33" i="1"/>
  <c r="AB33" i="1"/>
  <c r="H37" i="1"/>
  <c r="AB38" i="1"/>
  <c r="Q38" i="1"/>
  <c r="AC38" i="1"/>
  <c r="AA39" i="1"/>
  <c r="Z40" i="1"/>
  <c r="O40" i="1"/>
  <c r="AA40" i="1"/>
  <c r="G28" i="1"/>
  <c r="AA29" i="1"/>
  <c r="P29" i="1"/>
  <c r="AC33" i="1"/>
  <c r="G36" i="1"/>
  <c r="AD39" i="1"/>
  <c r="AA41" i="1"/>
  <c r="P41" i="1"/>
  <c r="U14" i="1"/>
  <c r="M15" i="1"/>
  <c r="X15" i="1"/>
  <c r="N16" i="1"/>
  <c r="Y16" i="1"/>
  <c r="O17" i="1"/>
  <c r="Z17" i="1"/>
  <c r="P18" i="1"/>
  <c r="AA18" i="1"/>
  <c r="R20" i="1"/>
  <c r="AC20" i="1"/>
  <c r="S21" i="1"/>
  <c r="AD21" i="1"/>
  <c r="U22" i="1"/>
  <c r="O29" i="1"/>
  <c r="Z29" i="1"/>
  <c r="P30" i="1"/>
  <c r="AA30" i="1"/>
  <c r="R32" i="1"/>
  <c r="AC32" i="1"/>
  <c r="S33" i="1"/>
  <c r="AD33" i="1"/>
  <c r="P38" i="1"/>
  <c r="AA38" i="1"/>
  <c r="Q39" i="1"/>
  <c r="AB39" i="1"/>
  <c r="R40" i="1"/>
  <c r="AC40" i="1"/>
  <c r="S41" i="1"/>
  <c r="AD41" i="1"/>
  <c r="U42" i="1"/>
  <c r="U21" i="1"/>
  <c r="U33" i="1"/>
  <c r="U41" i="1"/>
  <c r="O14" i="1"/>
  <c r="Z14" i="1"/>
  <c r="P15" i="1"/>
  <c r="AA15" i="1"/>
  <c r="Q16" i="1"/>
  <c r="AB16" i="1"/>
  <c r="R17" i="1"/>
  <c r="AC17" i="1"/>
  <c r="S18" i="1"/>
  <c r="AD18" i="1"/>
  <c r="M20" i="1"/>
  <c r="X20" i="1"/>
  <c r="N21" i="1"/>
  <c r="Y21" i="1"/>
  <c r="O22" i="1"/>
  <c r="Z22" i="1"/>
  <c r="R29" i="1"/>
  <c r="AC29" i="1"/>
  <c r="S30" i="1"/>
  <c r="AD30" i="1"/>
  <c r="M32" i="1"/>
  <c r="X32" i="1"/>
  <c r="N33" i="1"/>
  <c r="Y33" i="1"/>
  <c r="S38" i="1"/>
  <c r="AD38" i="1"/>
  <c r="U39" i="1"/>
  <c r="M40" i="1"/>
  <c r="X40" i="1"/>
  <c r="N41" i="1"/>
  <c r="Y41" i="1"/>
  <c r="O42" i="1"/>
  <c r="Z42" i="1"/>
  <c r="P14" i="1"/>
  <c r="AA14" i="1"/>
  <c r="Q15" i="1"/>
  <c r="AB15" i="1"/>
  <c r="R16" i="1"/>
  <c r="AC16" i="1"/>
  <c r="S17" i="1"/>
  <c r="AD17" i="1"/>
  <c r="U18" i="1"/>
  <c r="N20" i="1"/>
  <c r="Y20" i="1"/>
  <c r="O21" i="1"/>
  <c r="Z21" i="1"/>
  <c r="P22" i="1"/>
  <c r="AA22" i="1"/>
  <c r="S29" i="1"/>
  <c r="AD29" i="1"/>
  <c r="U30" i="1"/>
  <c r="N32" i="1"/>
  <c r="Y32" i="1"/>
  <c r="O33" i="1"/>
  <c r="Z33" i="1"/>
  <c r="U38" i="1"/>
  <c r="M39" i="1"/>
  <c r="X39" i="1"/>
  <c r="N40" i="1"/>
  <c r="Y40" i="1"/>
  <c r="O41" i="1"/>
  <c r="Z41" i="1"/>
  <c r="P42" i="1"/>
  <c r="AA42" i="1"/>
  <c r="U17" i="1"/>
  <c r="U29" i="1"/>
  <c r="R28" i="1" l="1"/>
  <c r="O37" i="1"/>
  <c r="Z37" i="1"/>
  <c r="X31" i="1"/>
  <c r="O36" i="1"/>
  <c r="AC31" i="1"/>
  <c r="P37" i="1"/>
  <c r="AA37" i="1"/>
  <c r="Q31" i="1"/>
  <c r="N19" i="1"/>
  <c r="M36" i="1"/>
  <c r="AB31" i="1"/>
  <c r="N28" i="1"/>
  <c r="O28" i="1"/>
  <c r="Y28" i="1"/>
  <c r="AC19" i="1"/>
  <c r="Q6" i="1"/>
  <c r="AC6" i="1"/>
  <c r="Z34" i="1"/>
  <c r="R27" i="1"/>
  <c r="H5" i="1"/>
  <c r="H4" i="1" s="1"/>
  <c r="AB6" i="1"/>
  <c r="P19" i="1"/>
  <c r="N36" i="1"/>
  <c r="R6" i="1"/>
  <c r="Y36" i="1"/>
  <c r="E35" i="1"/>
  <c r="E43" i="1"/>
  <c r="Y13" i="1"/>
  <c r="N13" i="1"/>
  <c r="H36" i="1"/>
  <c r="AB37" i="1"/>
  <c r="Q37" i="1"/>
  <c r="X28" i="1"/>
  <c r="M28" i="1"/>
  <c r="AF31" i="1"/>
  <c r="U31" i="1"/>
  <c r="AD31" i="1"/>
  <c r="S31" i="1"/>
  <c r="I36" i="1"/>
  <c r="AC37" i="1"/>
  <c r="R37" i="1"/>
  <c r="J27" i="1"/>
  <c r="J5" i="1"/>
  <c r="AD6" i="1"/>
  <c r="U6" i="1"/>
  <c r="S6" i="1"/>
  <c r="AF6" i="1"/>
  <c r="E27" i="1"/>
  <c r="N6" i="1"/>
  <c r="Y6" i="1"/>
  <c r="E5" i="1"/>
  <c r="AB34" i="1"/>
  <c r="Q34" i="1"/>
  <c r="I4" i="1"/>
  <c r="D27" i="1"/>
  <c r="D5" i="1"/>
  <c r="M6" i="1"/>
  <c r="X6" i="1"/>
  <c r="AF34" i="1"/>
  <c r="U34" i="1"/>
  <c r="AD34" i="1"/>
  <c r="S34" i="1"/>
  <c r="AF37" i="1"/>
  <c r="U37" i="1"/>
  <c r="AD37" i="1"/>
  <c r="S37" i="1"/>
  <c r="J36" i="1"/>
  <c r="AC13" i="1"/>
  <c r="R13" i="1"/>
  <c r="S13" i="1"/>
  <c r="I35" i="1"/>
  <c r="G43" i="1"/>
  <c r="G35" i="1"/>
  <c r="AA13" i="1"/>
  <c r="P13" i="1"/>
  <c r="U13" i="1"/>
  <c r="AF13" i="1"/>
  <c r="X34" i="1"/>
  <c r="M34" i="1"/>
  <c r="C27" i="1"/>
  <c r="C5" i="1"/>
  <c r="C4" i="1" s="1"/>
  <c r="Q13" i="1"/>
  <c r="X19" i="1"/>
  <c r="M19" i="1"/>
  <c r="N34" i="1"/>
  <c r="Y34" i="1"/>
  <c r="AB19" i="1"/>
  <c r="Q19" i="1"/>
  <c r="F27" i="1"/>
  <c r="F5" i="1"/>
  <c r="Z6" i="1"/>
  <c r="O6" i="1"/>
  <c r="AB13" i="1"/>
  <c r="AF19" i="1"/>
  <c r="U19" i="1"/>
  <c r="AD19" i="1"/>
  <c r="S19" i="1"/>
  <c r="P36" i="1"/>
  <c r="AA36" i="1"/>
  <c r="AA28" i="1"/>
  <c r="U28" i="1"/>
  <c r="P28" i="1"/>
  <c r="AF28" i="1"/>
  <c r="D43" i="1"/>
  <c r="D35" i="1"/>
  <c r="X13" i="1"/>
  <c r="M13" i="1"/>
  <c r="AB28" i="1"/>
  <c r="Q28" i="1"/>
  <c r="J35" i="1"/>
  <c r="G27" i="1"/>
  <c r="AB27" i="1" s="1"/>
  <c r="AA6" i="1"/>
  <c r="P6" i="1"/>
  <c r="G5" i="1"/>
  <c r="R34" i="1"/>
  <c r="AC34" i="1"/>
  <c r="AA34" i="1"/>
  <c r="P34" i="1"/>
  <c r="F43" i="1"/>
  <c r="F35" i="1"/>
  <c r="Z13" i="1"/>
  <c r="O13" i="1"/>
  <c r="H35" i="1"/>
  <c r="AC5" i="1" l="1"/>
  <c r="R5" i="1"/>
  <c r="Q27" i="1"/>
  <c r="Z35" i="1"/>
  <c r="O35" i="1"/>
  <c r="Z5" i="1"/>
  <c r="O5" i="1"/>
  <c r="F4" i="1"/>
  <c r="M5" i="1"/>
  <c r="X5" i="1"/>
  <c r="D4" i="1"/>
  <c r="AC36" i="1"/>
  <c r="R36" i="1"/>
  <c r="Y35" i="1"/>
  <c r="N35" i="1"/>
  <c r="AB35" i="1"/>
  <c r="Q35" i="1"/>
  <c r="Z43" i="1"/>
  <c r="O43" i="1"/>
  <c r="AA5" i="1"/>
  <c r="P5" i="1"/>
  <c r="G4" i="1"/>
  <c r="Q4" i="1" s="1"/>
  <c r="Z27" i="1"/>
  <c r="O27" i="1"/>
  <c r="I43" i="1"/>
  <c r="X27" i="1"/>
  <c r="M27" i="1"/>
  <c r="E4" i="1"/>
  <c r="Y5" i="1"/>
  <c r="N5" i="1"/>
  <c r="Q5" i="1"/>
  <c r="AD36" i="1"/>
  <c r="S36" i="1"/>
  <c r="U36" i="1"/>
  <c r="AF36" i="1"/>
  <c r="J43" i="1"/>
  <c r="J4" i="1"/>
  <c r="U5" i="1"/>
  <c r="AD5" i="1"/>
  <c r="S5" i="1"/>
  <c r="AF5" i="1"/>
  <c r="AC35" i="1"/>
  <c r="R35" i="1"/>
  <c r="AC4" i="1"/>
  <c r="R4" i="1"/>
  <c r="AF27" i="1"/>
  <c r="AD27" i="1"/>
  <c r="U27" i="1"/>
  <c r="S27" i="1"/>
  <c r="AB36" i="1"/>
  <c r="Q36" i="1"/>
  <c r="H43" i="1"/>
  <c r="AB5" i="1"/>
  <c r="AA27" i="1"/>
  <c r="P27" i="1"/>
  <c r="X35" i="1"/>
  <c r="M35" i="1"/>
  <c r="Y27" i="1"/>
  <c r="N27" i="1"/>
  <c r="AF35" i="1"/>
  <c r="AD35" i="1"/>
  <c r="U35" i="1"/>
  <c r="S35" i="1"/>
  <c r="X43" i="1"/>
  <c r="M43" i="1"/>
  <c r="AA35" i="1"/>
  <c r="P35" i="1"/>
  <c r="AA43" i="1"/>
  <c r="P43" i="1"/>
  <c r="Y43" i="1"/>
  <c r="N43" i="1"/>
  <c r="AB4" i="1" l="1"/>
  <c r="AC43" i="1"/>
  <c r="R43" i="1"/>
  <c r="Z4" i="1"/>
  <c r="O4" i="1"/>
  <c r="AB43" i="1"/>
  <c r="Q43" i="1"/>
  <c r="AF43" i="1"/>
  <c r="AD43" i="1"/>
  <c r="U43" i="1"/>
  <c r="S43" i="1"/>
  <c r="U4" i="1"/>
  <c r="S4" i="1"/>
  <c r="AF4" i="1"/>
  <c r="AD4" i="1"/>
  <c r="Y4" i="1"/>
  <c r="N4" i="1"/>
  <c r="AA4" i="1"/>
  <c r="P4" i="1"/>
  <c r="X4" i="1"/>
  <c r="M4" i="1"/>
</calcChain>
</file>

<file path=xl/sharedStrings.xml><?xml version="1.0" encoding="utf-8"?>
<sst xmlns="http://schemas.openxmlformats.org/spreadsheetml/2006/main" count="193" uniqueCount="123">
  <si>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</si>
  <si>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</si>
  <si>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Change (#) from March 2020 - June 2020</t>
  </si>
  <si>
    <r>
      <t xml:space="preserve">Change from Prior Period (%)
</t>
    </r>
    <r>
      <rPr>
        <b/>
        <sz val="9"/>
        <color theme="0"/>
        <rFont val="Arial Narrow"/>
        <family val="2"/>
      </rPr>
      <t>(Monthly monitoring beginning in April)</t>
    </r>
  </si>
  <si>
    <t>Change (%) from March 2020 - June 2020</t>
  </si>
  <si>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</si>
  <si>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</si>
  <si>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</si>
  <si>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</si>
  <si>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</si>
  <si>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</si>
  <si>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</si>
  <si>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</si>
  <si>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</si>
  <si>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</si>
  <si>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</si>
  <si>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</si>
  <si>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</si>
  <si>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</si>
  <si>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</si>
  <si>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</si>
  <si>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</si>
  <si>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</si>
  <si>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</si>
  <si>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</si>
  <si>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</si>
  <si>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</si>
  <si>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</si>
  <si>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</si>
  <si>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</si>
  <si>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</si>
  <si>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</si>
  <si>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</si>
  <si>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</si>
  <si>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</si>
  <si>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</si>
  <si>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</si>
  <si>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</si>
  <si>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</si>
  <si>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</si>
  <si>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</si>
  <si>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</si>
  <si>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</si>
  <si>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</si>
  <si>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</si>
  <si>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</si>
  <si>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</si>
  <si>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</si>
  <si>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</si>
  <si>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</si>
  <si>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</si>
  <si>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</si>
  <si>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</si>
  <si>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</si>
  <si>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</si>
  <si>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</si>
  <si>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</si>
  <si>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</si>
  <si>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</si>
  <si>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</si>
  <si>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</si>
  <si>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</si>
  <si>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APCD, estimated Supplemental Data, estimated Self-Insured figure (see below),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</si>
  <si>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</si>
  <si>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</si>
  <si>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APCD, estimated Supplemental Data, estimated Self-Insured figure (see below)</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</si>
  <si>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</si>
  <si>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</si>
  <si>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</si>
  <si>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</si>
  <si>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</si>
  <si>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</si>
  <si>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</si>
  <si>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</si>
  <si>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</si>
  <si>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</si>
  <si>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</si>
  <si>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</si>
  <si>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APCD, estimated Supplemental Data</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</si>
  <si>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</si>
  <si>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</si>
  <si>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Estimate based on March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</si>
  <si>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</si>
  <si>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</si>
  <si>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</si>
  <si>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</si>
  <si>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</si>
  <si>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</si>
  <si>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</si>
  <si>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</si>
  <si>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</si>
  <si>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</si>
  <si>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</si>
  <si>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</si>
  <si>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</si>
  <si>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</si>
  <si>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</si>
  <si>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</si>
  <si>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</si>
  <si>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</si>
  <si>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</si>
  <si>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</si>
  <si>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</si>
  <si>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</si>
  <si>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</si>
  <si>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</si>
  <si>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</si>
  <si>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</si>
  <si>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</si>
  <si>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</si>
  <si>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</si>
  <si>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</si>
  <si>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</si>
  <si>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</si>
  <si>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</si>
  <si>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</si>
  <si>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</si>
  <si>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</si>
  <si>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</si>
  <si>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</si>
  <si>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June 2020). For the purposes of this chart all SCO and PACE members are included under Medicare.</t>
  </si>
  <si>
    <t>A fully capitated Medicare and Medicaid managed care program for those 55 and older and managed jointly by the Centers for Medicare and Medicaid Services (CMS) and MassHealth. A small percentage of PACE members (6% in June 2020) are Medicaid only.</t>
  </si>
  <si>
    <t>A fully capitated Medicare and Medicaid managed care program for those 65 and older and managed jointly by the Centers for Medicare and Medicaid Services (CMS) and MassHealth. A small percentage of SCO members (8% in June 2020) are Medicaid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</si>
</sst>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2" x14ac:knownFonts="1">
    <font>
      <sz val="11"/>
      <color theme="1"/>
      <name val="Calibri"/>
      <family val="2"/>
      <scheme val="minor"/>
    </font>
    <font>
      <sz val="11"/>
      <color theme="1"/>
      <name val="Calibri"/>
      <family val="2"/>
      <scheme val="minor"/>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24"/>
      <color rgb="FFFF000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38">
    <xf numFmtId="0" fontId="0" fillId="0" borderId="0" xfId="0"/>
    <xf numFmtId="0" fontId="2" fillId="0" borderId="0" xfId="0" applyFont="1" applyAlignment="1">
      <alignment horizontal="left"/>
    </xf>
    <xf numFmtId="0" fontId="3" fillId="0" borderId="0" xfId="0" applyFont="1"/>
    <xf numFmtId="0" fontId="4" fillId="0" borderId="0" xfId="0" applyFont="1" applyAlignment="1">
      <alignment horizontal="center" wrapText="1"/>
    </xf>
    <xf numFmtId="0" fontId="3" fillId="0" borderId="0" xfId="0" applyFont="1" applyFill="1"/>
    <xf numFmtId="0" fontId="5" fillId="0" borderId="0" xfId="0" applyFont="1" applyFill="1" applyBorder="1" applyAlignment="1">
      <alignment horizontal="center"/>
    </xf>
    <xf numFmtId="0" fontId="5" fillId="2" borderId="7" xfId="0" applyFont="1" applyFill="1" applyBorder="1"/>
    <xf numFmtId="0" fontId="5" fillId="2" borderId="8" xfId="0" applyFont="1" applyFill="1" applyBorder="1"/>
    <xf numFmtId="164" fontId="5" fillId="2" borderId="9" xfId="0" applyNumberFormat="1" applyFont="1" applyFill="1" applyBorder="1" applyAlignment="1">
      <alignment horizontal="center"/>
    </xf>
    <xf numFmtId="164" fontId="5" fillId="4" borderId="9" xfId="0" applyNumberFormat="1" applyFont="1" applyFill="1" applyBorder="1" applyAlignment="1">
      <alignment horizontal="center"/>
    </xf>
    <xf numFmtId="0" fontId="8" fillId="0" borderId="0" xfId="0" applyFont="1" applyAlignment="1">
      <alignment horizontal="center"/>
    </xf>
    <xf numFmtId="164" fontId="5" fillId="3" borderId="10" xfId="0" applyNumberFormat="1" applyFont="1" applyFill="1" applyBorder="1" applyAlignment="1">
      <alignment horizontal="center"/>
    </xf>
    <xf numFmtId="164" fontId="5" fillId="3" borderId="9" xfId="0" applyNumberFormat="1" applyFont="1" applyFill="1" applyBorder="1" applyAlignment="1">
      <alignment horizontal="center"/>
    </xf>
    <xf numFmtId="164" fontId="5" fillId="5" borderId="9" xfId="0" applyNumberFormat="1" applyFont="1" applyFill="1" applyBorder="1" applyAlignment="1">
      <alignment horizontal="center"/>
    </xf>
    <xf numFmtId="164" fontId="5" fillId="5" borderId="1" xfId="0" applyNumberFormat="1" applyFont="1" applyFill="1" applyBorder="1" applyAlignment="1">
      <alignment horizontal="center"/>
    </xf>
    <xf numFmtId="164" fontId="5" fillId="6" borderId="9" xfId="0" applyNumberFormat="1" applyFont="1" applyFill="1" applyBorder="1" applyAlignment="1">
      <alignment horizontal="center"/>
    </xf>
    <xf numFmtId="164" fontId="5" fillId="0" borderId="0" xfId="0" applyNumberFormat="1" applyFont="1" applyFill="1" applyBorder="1" applyAlignment="1">
      <alignment horizontal="center"/>
    </xf>
    <xf numFmtId="0" fontId="8" fillId="0" borderId="0" xfId="0" applyFont="1"/>
    <xf numFmtId="0" fontId="9" fillId="7" borderId="11" xfId="0" applyFont="1" applyFill="1" applyBorder="1" applyAlignment="1">
      <alignment horizontal="left"/>
    </xf>
    <xf numFmtId="0" fontId="10" fillId="7" borderId="12" xfId="0" applyFont="1" applyFill="1" applyBorder="1" applyAlignment="1">
      <alignment horizontal="left"/>
    </xf>
    <xf numFmtId="165" fontId="9" fillId="7" borderId="9" xfId="1" applyNumberFormat="1" applyFont="1" applyFill="1" applyBorder="1" applyAlignment="1">
      <alignment vertical="top"/>
    </xf>
    <xf numFmtId="0" fontId="9" fillId="0" borderId="0" xfId="0" applyFont="1" applyAlignment="1">
      <alignment vertical="top"/>
    </xf>
    <xf numFmtId="165" fontId="9" fillId="8" borderId="13" xfId="1" applyNumberFormat="1" applyFont="1" applyFill="1" applyBorder="1" applyAlignment="1">
      <alignment vertical="top"/>
    </xf>
    <xf numFmtId="165" fontId="9" fillId="7" borderId="14" xfId="1" applyNumberFormat="1" applyFont="1" applyFill="1" applyBorder="1" applyAlignment="1">
      <alignment vertical="top"/>
    </xf>
    <xf numFmtId="165" fontId="9" fillId="7" borderId="15" xfId="1" applyNumberFormat="1" applyFont="1" applyFill="1" applyBorder="1" applyAlignment="1">
      <alignment vertical="top"/>
    </xf>
    <xf numFmtId="165" fontId="9" fillId="0" borderId="0" xfId="1" applyNumberFormat="1" applyFont="1" applyFill="1" applyBorder="1" applyAlignment="1">
      <alignment vertical="top"/>
    </xf>
    <xf numFmtId="165" fontId="9" fillId="8" borderId="9" xfId="1" applyNumberFormat="1" applyFont="1" applyFill="1" applyBorder="1" applyAlignment="1">
      <alignment vertical="top"/>
    </xf>
    <xf numFmtId="166" fontId="9" fillId="7" borderId="9" xfId="2" applyNumberFormat="1" applyFont="1" applyFill="1" applyBorder="1" applyAlignment="1">
      <alignment vertical="top"/>
    </xf>
    <xf numFmtId="166" fontId="9" fillId="0" borderId="0" xfId="2" applyNumberFormat="1" applyFont="1" applyFill="1" applyBorder="1" applyAlignment="1">
      <alignment vertical="top"/>
    </xf>
    <xf numFmtId="0" fontId="9" fillId="0" borderId="0" xfId="0" applyFont="1" applyAlignment="1"/>
    <xf numFmtId="0" fontId="9" fillId="7" borderId="10" xfId="0" applyFont="1" applyFill="1" applyBorder="1" applyAlignment="1">
      <alignment horizontal="left" indent="2"/>
    </xf>
    <xf numFmtId="0" fontId="10" fillId="7" borderId="1" xfId="0" applyFont="1" applyFill="1" applyBorder="1" applyAlignment="1">
      <alignment horizontal="left"/>
    </xf>
    <xf numFmtId="165" fontId="9" fillId="8" borderId="10" xfId="1" applyNumberFormat="1" applyFont="1" applyFill="1" applyBorder="1" applyAlignment="1">
      <alignment vertical="top"/>
    </xf>
    <xf numFmtId="165" fontId="9" fillId="7" borderId="1" xfId="1" applyNumberFormat="1" applyFont="1" applyFill="1" applyBorder="1" applyAlignment="1">
      <alignment vertical="top"/>
    </xf>
    <xf numFmtId="0" fontId="3" fillId="7" borderId="10" xfId="0" applyFont="1" applyFill="1" applyBorder="1" applyAlignment="1">
      <alignment horizontal="left" indent="4"/>
    </xf>
    <xf numFmtId="0" fontId="2" fillId="7" borderId="1" xfId="0" applyFont="1" applyFill="1" applyBorder="1" applyAlignment="1">
      <alignment horizontal="left"/>
    </xf>
    <xf numFmtId="165" fontId="3" fillId="7" borderId="9" xfId="1" applyNumberFormat="1" applyFont="1" applyFill="1" applyBorder="1" applyAlignment="1">
      <alignment vertical="top"/>
    </xf>
    <xf numFmtId="0" fontId="3" fillId="0" borderId="0" xfId="0" applyFont="1" applyAlignment="1">
      <alignment vertical="top"/>
    </xf>
    <xf numFmtId="165" fontId="3" fillId="8" borderId="10" xfId="1" applyNumberFormat="1" applyFont="1" applyFill="1" applyBorder="1" applyAlignment="1">
      <alignment vertical="top"/>
    </xf>
    <xf numFmtId="165" fontId="3" fillId="7" borderId="1" xfId="1" applyNumberFormat="1" applyFont="1" applyFill="1" applyBorder="1" applyAlignment="1">
      <alignment vertical="top"/>
    </xf>
    <xf numFmtId="165" fontId="3" fillId="0" borderId="0" xfId="1" applyNumberFormat="1" applyFont="1" applyFill="1" applyBorder="1" applyAlignment="1">
      <alignment vertical="top"/>
    </xf>
    <xf numFmtId="165" fontId="11" fillId="7" borderId="9" xfId="1" applyNumberFormat="1" applyFont="1" applyFill="1" applyBorder="1" applyAlignment="1">
      <alignment vertical="top"/>
    </xf>
    <xf numFmtId="165" fontId="3" fillId="8" borderId="9" xfId="1" applyNumberFormat="1" applyFont="1" applyFill="1" applyBorder="1" applyAlignment="1">
      <alignment vertical="top"/>
    </xf>
    <xf numFmtId="166" fontId="3" fillId="7" borderId="9" xfId="2" applyNumberFormat="1" applyFont="1" applyFill="1" applyBorder="1" applyAlignment="1">
      <alignment vertical="top"/>
    </xf>
    <xf numFmtId="166" fontId="3" fillId="0" borderId="0" xfId="2" applyNumberFormat="1" applyFont="1" applyFill="1" applyBorder="1" applyAlignment="1">
      <alignment vertical="top"/>
    </xf>
    <xf numFmtId="166" fontId="11" fillId="7" borderId="9" xfId="2" applyNumberFormat="1" applyFont="1" applyFill="1" applyBorder="1" applyAlignment="1">
      <alignment vertical="top"/>
    </xf>
    <xf numFmtId="0" fontId="3" fillId="0" borderId="0" xfId="0" applyFont="1" applyAlignment="1"/>
    <xf numFmtId="0" fontId="3" fillId="0" borderId="10" xfId="0" applyFont="1" applyFill="1" applyBorder="1" applyAlignment="1">
      <alignment horizontal="left" indent="6"/>
    </xf>
    <xf numFmtId="0" fontId="2" fillId="0" borderId="1" xfId="0" applyFont="1" applyFill="1" applyBorder="1" applyAlignment="1">
      <alignment horizontal="left"/>
    </xf>
    <xf numFmtId="165" fontId="3" fillId="0" borderId="9" xfId="1" applyNumberFormat="1" applyFont="1" applyFill="1" applyBorder="1" applyAlignment="1">
      <alignment vertical="top"/>
    </xf>
    <xf numFmtId="0" fontId="3" fillId="0" borderId="10" xfId="0" applyFont="1" applyFill="1" applyBorder="1" applyAlignment="1">
      <alignment horizontal="left" indent="4"/>
    </xf>
    <xf numFmtId="0" fontId="8" fillId="7" borderId="10" xfId="0" applyFont="1" applyFill="1" applyBorder="1" applyAlignment="1">
      <alignment horizontal="left" indent="2"/>
    </xf>
    <xf numFmtId="0" fontId="8" fillId="0" borderId="0" xfId="0" applyFont="1" applyAlignment="1">
      <alignment vertical="top"/>
    </xf>
    <xf numFmtId="0" fontId="8" fillId="0" borderId="0" xfId="0" applyFont="1" applyAlignment="1"/>
    <xf numFmtId="165" fontId="3" fillId="0" borderId="10" xfId="1" applyNumberFormat="1" applyFont="1" applyFill="1" applyBorder="1" applyAlignment="1">
      <alignment horizontal="left" indent="4"/>
    </xf>
    <xf numFmtId="165" fontId="2" fillId="0" borderId="1" xfId="1" applyNumberFormat="1" applyFont="1" applyFill="1" applyBorder="1" applyAlignment="1"/>
    <xf numFmtId="165" fontId="3" fillId="0" borderId="9" xfId="1" applyNumberFormat="1" applyFont="1" applyBorder="1" applyAlignment="1">
      <alignment vertical="top"/>
    </xf>
    <xf numFmtId="165" fontId="8" fillId="7" borderId="9" xfId="1" applyNumberFormat="1" applyFont="1" applyFill="1" applyBorder="1" applyAlignment="1">
      <alignment vertical="top"/>
    </xf>
    <xf numFmtId="165" fontId="8" fillId="8" borderId="10" xfId="1" applyNumberFormat="1" applyFont="1" applyFill="1" applyBorder="1" applyAlignment="1">
      <alignment vertical="top"/>
    </xf>
    <xf numFmtId="165" fontId="8" fillId="7" borderId="1" xfId="1" applyNumberFormat="1" applyFont="1" applyFill="1" applyBorder="1" applyAlignment="1">
      <alignment vertical="top"/>
    </xf>
    <xf numFmtId="165" fontId="8" fillId="0" borderId="0" xfId="1" applyNumberFormat="1" applyFont="1" applyFill="1" applyBorder="1" applyAlignment="1">
      <alignment vertical="top"/>
    </xf>
    <xf numFmtId="165" fontId="8" fillId="8" borderId="9" xfId="1" applyNumberFormat="1" applyFont="1" applyFill="1" applyBorder="1" applyAlignment="1">
      <alignment vertical="top"/>
    </xf>
    <xf numFmtId="166" fontId="8" fillId="7" borderId="9" xfId="2" applyNumberFormat="1" applyFont="1" applyFill="1" applyBorder="1" applyAlignment="1">
      <alignment vertical="top"/>
    </xf>
    <xf numFmtId="166" fontId="8" fillId="0" borderId="0" xfId="2" applyNumberFormat="1" applyFont="1" applyFill="1" applyBorder="1" applyAlignment="1">
      <alignment vertical="top"/>
    </xf>
    <xf numFmtId="0" fontId="3" fillId="0" borderId="10" xfId="0" applyFont="1" applyBorder="1" applyAlignment="1">
      <alignment horizontal="left" indent="4"/>
    </xf>
    <xf numFmtId="0" fontId="2" fillId="0" borderId="1" xfId="0" applyFont="1" applyBorder="1" applyAlignment="1">
      <alignment horizontal="left"/>
    </xf>
    <xf numFmtId="0" fontId="2" fillId="0" borderId="17" xfId="0" applyFont="1" applyBorder="1" applyAlignment="1">
      <alignment horizontal="left"/>
    </xf>
    <xf numFmtId="165" fontId="3" fillId="8" borderId="18" xfId="1" applyNumberFormat="1" applyFont="1" applyFill="1" applyBorder="1" applyAlignment="1">
      <alignment vertical="top"/>
    </xf>
    <xf numFmtId="0" fontId="3" fillId="0" borderId="19" xfId="0" applyFont="1" applyBorder="1" applyAlignment="1">
      <alignment horizontal="left" indent="4"/>
    </xf>
    <xf numFmtId="0" fontId="2" fillId="0" borderId="20" xfId="0" applyFont="1" applyBorder="1" applyAlignment="1">
      <alignment horizontal="left"/>
    </xf>
    <xf numFmtId="165" fontId="3" fillId="8" borderId="16" xfId="1" applyNumberFormat="1" applyFont="1" applyFill="1" applyBorder="1" applyAlignment="1">
      <alignment vertical="top"/>
    </xf>
    <xf numFmtId="165" fontId="3" fillId="7" borderId="21" xfId="1" applyNumberFormat="1" applyFont="1" applyFill="1" applyBorder="1" applyAlignment="1">
      <alignment vertical="top"/>
    </xf>
    <xf numFmtId="165" fontId="3" fillId="7" borderId="20" xfId="1" applyNumberFormat="1" applyFont="1" applyFill="1" applyBorder="1" applyAlignment="1">
      <alignment vertical="top"/>
    </xf>
    <xf numFmtId="165" fontId="3" fillId="0" borderId="0" xfId="1" applyNumberFormat="1" applyFont="1" applyAlignment="1">
      <alignment vertical="top"/>
    </xf>
    <xf numFmtId="165" fontId="3" fillId="0" borderId="0" xfId="1" applyNumberFormat="1" applyFont="1" applyFill="1" applyAlignment="1">
      <alignment vertical="top"/>
    </xf>
    <xf numFmtId="165" fontId="3" fillId="0" borderId="0" xfId="2" applyNumberFormat="1" applyFont="1" applyAlignment="1">
      <alignment vertical="top"/>
    </xf>
    <xf numFmtId="0" fontId="13" fillId="0" borderId="0" xfId="0" applyFont="1" applyAlignment="1">
      <alignment horizontal="left"/>
    </xf>
    <xf numFmtId="9" fontId="3" fillId="0" borderId="0" xfId="2" applyFont="1" applyAlignment="1">
      <alignment vertical="top"/>
    </xf>
    <xf numFmtId="0" fontId="8" fillId="7" borderId="9" xfId="0" applyFont="1" applyFill="1" applyBorder="1" applyAlignment="1"/>
    <xf numFmtId="0" fontId="2" fillId="7" borderId="9" xfId="0" applyFont="1" applyFill="1" applyBorder="1" applyAlignment="1">
      <alignment horizontal="left"/>
    </xf>
    <xf numFmtId="0" fontId="3" fillId="7" borderId="9" xfId="0" applyFont="1" applyFill="1" applyBorder="1" applyAlignment="1">
      <alignment horizontal="left" indent="2"/>
    </xf>
    <xf numFmtId="165" fontId="11" fillId="7" borderId="1" xfId="1" applyNumberFormat="1" applyFont="1" applyFill="1" applyBorder="1" applyAlignment="1">
      <alignment vertical="top"/>
    </xf>
    <xf numFmtId="165" fontId="11" fillId="0" borderId="0" xfId="1" applyNumberFormat="1" applyFont="1" applyFill="1" applyBorder="1" applyAlignment="1">
      <alignment vertical="top"/>
    </xf>
    <xf numFmtId="166" fontId="11" fillId="0" borderId="0" xfId="2" applyNumberFormat="1" applyFont="1" applyFill="1" applyBorder="1" applyAlignment="1">
      <alignment vertical="top"/>
    </xf>
    <xf numFmtId="0" fontId="3" fillId="0" borderId="9" xfId="0" applyFont="1" applyBorder="1" applyAlignment="1">
      <alignment horizontal="left" indent="4"/>
    </xf>
    <xf numFmtId="0" fontId="2" fillId="0" borderId="9" xfId="0" applyFont="1" applyBorder="1" applyAlignment="1">
      <alignment horizontal="left"/>
    </xf>
    <xf numFmtId="165" fontId="3" fillId="0" borderId="1" xfId="1" applyNumberFormat="1" applyFont="1" applyBorder="1" applyAlignment="1">
      <alignment vertical="top"/>
    </xf>
    <xf numFmtId="0" fontId="14" fillId="0" borderId="9" xfId="0" applyFont="1" applyBorder="1" applyAlignment="1">
      <alignment horizontal="left" indent="4"/>
    </xf>
    <xf numFmtId="0" fontId="3" fillId="0" borderId="0" xfId="0" applyFont="1" applyFill="1" applyAlignment="1"/>
    <xf numFmtId="0" fontId="15" fillId="0" borderId="0" xfId="0" applyFont="1" applyAlignment="1"/>
    <xf numFmtId="0" fontId="16" fillId="0" borderId="0" xfId="0" applyFont="1" applyAlignment="1">
      <alignment horizontal="left"/>
    </xf>
    <xf numFmtId="0" fontId="17" fillId="0" borderId="0" xfId="0" applyFont="1" applyAlignment="1"/>
    <xf numFmtId="165" fontId="17" fillId="0" borderId="0" xfId="0" applyNumberFormat="1" applyFont="1" applyAlignment="1"/>
    <xf numFmtId="0" fontId="18" fillId="0" borderId="0" xfId="0" applyFont="1" applyAlignment="1">
      <alignment vertical="top"/>
    </xf>
    <xf numFmtId="0" fontId="19"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Fill="1" applyAlignment="1">
      <alignment vertical="top"/>
    </xf>
    <xf numFmtId="0" fontId="20" fillId="0" borderId="0" xfId="0" applyFont="1" applyAlignment="1">
      <alignment horizontal="center"/>
    </xf>
    <xf numFmtId="164" fontId="5" fillId="3" borderId="9" xfId="0" applyNumberFormat="1" applyFont="1" applyFill="1" applyBorder="1" applyAlignment="1">
      <alignment horizontal="center" wrapText="1"/>
    </xf>
    <xf numFmtId="0" fontId="3" fillId="0" borderId="0" xfId="0" applyFont="1" applyAlignment="1">
      <alignment wrapText="1"/>
    </xf>
    <xf numFmtId="14" fontId="8" fillId="0" borderId="9" xfId="0" applyNumberFormat="1" applyFont="1" applyFill="1" applyBorder="1" applyAlignment="1">
      <alignment vertical="top" wrapText="1"/>
    </xf>
    <xf numFmtId="0" fontId="3" fillId="0" borderId="9" xfId="0" applyFont="1" applyBorder="1" applyAlignment="1">
      <alignment vertical="top" wrapText="1"/>
    </xf>
    <xf numFmtId="14" fontId="3" fillId="0" borderId="9" xfId="0" applyNumberFormat="1" applyFont="1" applyFill="1" applyBorder="1" applyAlignment="1">
      <alignment vertical="top" wrapText="1"/>
    </xf>
    <xf numFmtId="0" fontId="9" fillId="0" borderId="9" xfId="0" applyFont="1" applyFill="1" applyBorder="1" applyAlignment="1">
      <alignment horizontal="left" vertical="top" wrapText="1"/>
    </xf>
    <xf numFmtId="0" fontId="11" fillId="0" borderId="9" xfId="0" applyFont="1" applyBorder="1" applyAlignment="1">
      <alignment vertical="top" wrapText="1"/>
    </xf>
    <xf numFmtId="0" fontId="21" fillId="0" borderId="0" xfId="0" applyFont="1" applyAlignment="1">
      <alignment wrapText="1"/>
    </xf>
    <xf numFmtId="0" fontId="3" fillId="0" borderId="9" xfId="0" applyFont="1" applyFill="1" applyBorder="1" applyAlignment="1">
      <alignment horizontal="left" vertical="top" wrapText="1"/>
    </xf>
    <xf numFmtId="0" fontId="14" fillId="0" borderId="9" xfId="0" applyFont="1" applyFill="1" applyBorder="1" applyAlignment="1">
      <alignment horizontal="left" vertical="top" wrapText="1"/>
    </xf>
    <xf numFmtId="0" fontId="3" fillId="0" borderId="9" xfId="0" applyFont="1" applyFill="1" applyBorder="1" applyAlignment="1">
      <alignment vertical="top" wrapText="1"/>
    </xf>
    <xf numFmtId="0" fontId="11" fillId="0" borderId="9" xfId="0" applyFont="1" applyFill="1" applyBorder="1" applyAlignment="1">
      <alignment horizontal="left" vertical="top" wrapText="1"/>
    </xf>
    <xf numFmtId="0" fontId="11" fillId="0" borderId="9" xfId="0" applyFont="1" applyBorder="1" applyAlignment="1">
      <alignment horizontal="left" vertical="top" wrapText="1"/>
    </xf>
    <xf numFmtId="0" fontId="8" fillId="0" borderId="9" xfId="0" applyFont="1" applyFill="1" applyBorder="1" applyAlignment="1">
      <alignment horizontal="left" vertical="top" wrapText="1"/>
    </xf>
    <xf numFmtId="0" fontId="3" fillId="9" borderId="9" xfId="3" applyFont="1" applyFill="1" applyBorder="1" applyAlignment="1">
      <alignment vertical="top" wrapText="1"/>
    </xf>
    <xf numFmtId="0" fontId="17" fillId="9" borderId="0" xfId="3" applyFont="1" applyFill="1" applyAlignment="1">
      <alignment vertical="top" wrapText="1"/>
    </xf>
    <xf numFmtId="0" fontId="11" fillId="0" borderId="9" xfId="3" applyFont="1" applyBorder="1" applyAlignment="1">
      <alignment horizontal="left" vertical="top" wrapText="1"/>
    </xf>
    <xf numFmtId="0" fontId="19" fillId="0" borderId="0" xfId="3" applyFont="1" applyAlignment="1">
      <alignment horizontal="left" vertical="center" wrapText="1"/>
    </xf>
    <xf numFmtId="0" fontId="3" fillId="0" borderId="0" xfId="0" applyFont="1" applyFill="1" applyBorder="1" applyAlignment="1">
      <alignment vertical="top" wrapText="1"/>
    </xf>
    <xf numFmtId="0" fontId="19" fillId="0" borderId="0" xfId="3" applyFont="1" applyBorder="1" applyAlignment="1">
      <alignment horizontal="left" vertical="top" wrapText="1"/>
    </xf>
    <xf numFmtId="0" fontId="19" fillId="0" borderId="0" xfId="3" applyFont="1" applyAlignment="1">
      <alignment horizontal="left" vertical="top" wrapText="1"/>
    </xf>
    <xf numFmtId="0" fontId="3" fillId="0" borderId="0" xfId="0" applyFont="1" applyFill="1" applyAlignment="1">
      <alignment vertical="top" wrapText="1"/>
    </xf>
    <xf numFmtId="0" fontId="13" fillId="0" borderId="0" xfId="0" applyFont="1" applyFill="1" applyAlignment="1">
      <alignment horizontal="center" vertical="top" wrapText="1"/>
    </xf>
    <xf numFmtId="0" fontId="14" fillId="0" borderId="0" xfId="0" applyFont="1" applyFill="1" applyBorder="1" applyAlignment="1">
      <alignment horizontal="center" vertical="top" wrapText="1"/>
    </xf>
    <xf numFmtId="0" fontId="8" fillId="0" borderId="1" xfId="0" applyFont="1" applyFill="1" applyBorder="1" applyAlignment="1">
      <alignment vertical="top" wrapText="1"/>
    </xf>
    <xf numFmtId="0" fontId="17" fillId="0" borderId="0" xfId="0" applyFont="1" applyAlignment="1">
      <alignment horizontal="left" vertical="center" wrapText="1"/>
    </xf>
    <xf numFmtId="0" fontId="3" fillId="0" borderId="1" xfId="0" applyFont="1" applyFill="1" applyBorder="1" applyAlignment="1">
      <alignment horizontal="left" vertical="top" wrapText="1"/>
    </xf>
    <xf numFmtId="0" fontId="8" fillId="0" borderId="9" xfId="0" applyFont="1" applyFill="1" applyBorder="1" applyAlignment="1">
      <alignment vertical="top" wrapText="1"/>
    </xf>
    <xf numFmtId="0" fontId="3" fillId="0" borderId="0" xfId="0" applyFont="1" applyFill="1" applyAlignment="1">
      <alignment wrapText="1"/>
    </xf>
    <xf numFmtId="0" fontId="17" fillId="0" borderId="0" xfId="0" applyFont="1" applyAlignment="1">
      <alignment horizontal="left" vertical="top" wrapText="1"/>
    </xf>
    <xf numFmtId="0" fontId="19" fillId="0" borderId="0" xfId="0" applyFont="1" applyAlignment="1">
      <alignment horizontal="left" vertical="top"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0" xfId="0" applyFont="1" applyFill="1" applyBorder="1" applyAlignment="1">
      <alignment horizontal="center" wrapText="1"/>
    </xf>
    <xf numFmtId="0" fontId="5" fillId="3" borderId="6" xfId="0" applyFont="1" applyFill="1" applyBorder="1" applyAlignment="1">
      <alignment horizontal="center" wrapText="1"/>
    </xf>
    <xf numFmtId="0" fontId="3" fillId="0" borderId="0" xfId="0" applyFont="1" applyAlignment="1">
      <alignment horizontal="center" wrapText="1"/>
    </xf>
    <xf numFmtId="0" fontId="0" fillId="9" borderId="0" xfId="0" applyFill="1"/>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42</xdr:row>
      <xdr:rowOff>91440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4.4" x14ac:dyDescent="0.3"/>
  <cols>
    <col min="1" max="16384" width="8.88671875" style="13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21875" defaultRowHeight="14.4" outlineLevelRow="2" x14ac:dyDescent="0.3"/>
  <cols>
    <col min="1" max="1" width="55.5546875" style="2" bestFit="1" customWidth="1"/>
    <col min="2" max="2" width="12.77734375" style="1" customWidth="1"/>
    <col min="3" max="10" width="10.77734375" style="2" bestFit="1" customWidth="1"/>
    <col min="11" max="11" width="9.21875" style="2"/>
    <col min="12" max="19" width="12" style="2" customWidth="1"/>
    <col min="20" max="20" width="4" style="4" customWidth="1"/>
    <col min="21" max="30" width="12" style="2" customWidth="1"/>
    <col min="31" max="31" width="4.77734375" style="4" customWidth="1"/>
    <col min="32" max="33" width="12" style="2" customWidth="1"/>
    <col min="34" max="16384" width="9.21875" style="2"/>
  </cols>
  <sheetData>
    <row r="1" spans="1:32" ht="62.55" customHeight="1" x14ac:dyDescent="0.5">
      <c r="A1" s="97"/>
      <c r="H1" s="3"/>
      <c r="I1" s="3"/>
      <c r="J1" s="3"/>
    </row>
    <row r="2" spans="1:32" ht="43.5" customHeight="1" thickBot="1" x14ac:dyDescent="0.35">
      <c r="C2" s="129" t="s">
        <v>0</v>
      </c>
      <c r="D2" s="130"/>
      <c r="E2" s="130"/>
      <c r="F2" s="130"/>
      <c r="G2" s="130"/>
      <c r="H2" s="130"/>
      <c r="I2" s="130"/>
      <c r="J2" s="131"/>
      <c r="L2" s="132" t="s">
        <v>1</v>
      </c>
      <c r="M2" s="133"/>
      <c r="N2" s="133"/>
      <c r="O2" s="133"/>
      <c r="P2" s="133"/>
      <c r="Q2" s="133"/>
      <c r="R2" s="133"/>
      <c r="S2" s="133"/>
      <c r="T2" s="5"/>
      <c r="U2" s="134" t="s">
        <v>2</v>
      </c>
      <c r="W2" s="135" t="s">
        <v>3</v>
      </c>
      <c r="X2" s="134"/>
      <c r="Y2" s="134"/>
      <c r="Z2" s="134"/>
      <c r="AA2" s="134"/>
      <c r="AB2" s="134"/>
      <c r="AC2" s="134"/>
      <c r="AD2" s="134"/>
      <c r="AE2" s="5"/>
      <c r="AF2" s="134" t="s">
        <v>4</v>
      </c>
    </row>
    <row r="3" spans="1:32" s="17" customFormat="1" ht="15" thickBot="1" x14ac:dyDescent="0.35">
      <c r="A3" s="6" t="s">
        <v>5</v>
      </c>
      <c r="B3" s="7"/>
      <c r="C3" s="8">
        <v>43539</v>
      </c>
      <c r="D3" s="8">
        <v>43631</v>
      </c>
      <c r="E3" s="8">
        <v>43723</v>
      </c>
      <c r="F3" s="8">
        <v>43814</v>
      </c>
      <c r="G3" s="8">
        <v>43905</v>
      </c>
      <c r="H3" s="9">
        <v>43936</v>
      </c>
      <c r="I3" s="9">
        <v>43966</v>
      </c>
      <c r="J3" s="9">
        <v>43997</v>
      </c>
      <c r="K3" s="10"/>
      <c r="L3" s="11">
        <v>43539</v>
      </c>
      <c r="M3" s="12">
        <v>43631</v>
      </c>
      <c r="N3" s="12">
        <v>43723</v>
      </c>
      <c r="O3" s="12">
        <v>43814</v>
      </c>
      <c r="P3" s="12">
        <v>43905</v>
      </c>
      <c r="Q3" s="13">
        <v>43936</v>
      </c>
      <c r="R3" s="14">
        <v>43966</v>
      </c>
      <c r="S3" s="15">
        <v>43997</v>
      </c>
      <c r="T3" s="16"/>
      <c r="U3" s="134"/>
      <c r="V3" s="10"/>
      <c r="W3" s="12">
        <v>43539</v>
      </c>
      <c r="X3" s="12">
        <v>43631</v>
      </c>
      <c r="Y3" s="12">
        <v>43723</v>
      </c>
      <c r="Z3" s="12">
        <v>43814</v>
      </c>
      <c r="AA3" s="12">
        <v>43905</v>
      </c>
      <c r="AB3" s="15">
        <v>43936</v>
      </c>
      <c r="AC3" s="15">
        <v>43966</v>
      </c>
      <c r="AD3" s="15">
        <v>43997</v>
      </c>
      <c r="AE3" s="16"/>
      <c r="AF3" s="134"/>
    </row>
    <row r="4" spans="1:32" s="29" customFormat="1" x14ac:dyDescent="0.3">
      <c r="A4" s="18" t="s">
        <v>6</v>
      </c>
      <c r="B4" s="19"/>
      <c r="C4" s="20">
        <f>C5+C13++C19</f>
        <v>6414956</v>
      </c>
      <c r="D4" s="20">
        <f t="shared" ref="D4:G4" si="0">D5+D13++D19</f>
        <v>6432159</v>
      </c>
      <c r="E4" s="20">
        <f t="shared" si="0"/>
        <v>6424729</v>
      </c>
      <c r="F4" s="20">
        <f t="shared" si="0"/>
        <v>6416387</v>
      </c>
      <c r="G4" s="20">
        <f t="shared" si="0"/>
        <v>6428095</v>
      </c>
      <c r="H4" s="20">
        <f>H5+H13+H19</f>
        <v>6431589.7486586915</v>
      </c>
      <c r="I4" s="20">
        <f>I5+I13+I19</f>
        <v>6428631.0800151974</v>
      </c>
      <c r="J4" s="20">
        <f>J5+J13+J19</f>
        <v>6437549.7905581761</v>
      </c>
      <c r="K4" s="21"/>
      <c r="L4" s="22"/>
      <c r="M4" s="23">
        <f t="shared" ref="M4:S21" si="1">IF(D4&gt;0,D4-C4,"")</f>
        <v>17203</v>
      </c>
      <c r="N4" s="23">
        <f t="shared" si="1"/>
        <v>-7430</v>
      </c>
      <c r="O4" s="23">
        <f t="shared" si="1"/>
        <v>-8342</v>
      </c>
      <c r="P4" s="23">
        <f t="shared" si="1"/>
        <v>11708</v>
      </c>
      <c r="Q4" s="23">
        <f t="shared" si="1"/>
        <v>3494.7486586915329</v>
      </c>
      <c r="R4" s="24">
        <f t="shared" si="1"/>
        <v>-2958.6686434941366</v>
      </c>
      <c r="S4" s="24">
        <f t="shared" si="1"/>
        <v>8918.7105429787189</v>
      </c>
      <c r="T4" s="25"/>
      <c r="U4" s="20">
        <f t="shared" ref="U4:U22" si="2">J4-G4</f>
        <v>9454.7905581761152</v>
      </c>
      <c r="V4" s="21"/>
      <c r="W4" s="26"/>
      <c r="X4" s="27">
        <f t="shared" ref="X4:AD21" si="3">IF(D4&gt;0,IFERROR(D4/C4-1, 0),"")</f>
        <v>2.6817019477607396E-3</v>
      </c>
      <c r="Y4" s="27">
        <f t="shared" si="3"/>
        <v>-1.1551331364787476E-3</v>
      </c>
      <c r="Z4" s="27">
        <f t="shared" si="3"/>
        <v>-1.2984205248189884E-3</v>
      </c>
      <c r="AA4" s="27">
        <f t="shared" si="3"/>
        <v>1.8247029052331776E-3</v>
      </c>
      <c r="AB4" s="27">
        <f t="shared" si="3"/>
        <v>5.4366786095894071E-4</v>
      </c>
      <c r="AC4" s="27">
        <f t="shared" si="3"/>
        <v>-4.6002135694545032E-4</v>
      </c>
      <c r="AD4" s="27">
        <f t="shared" si="3"/>
        <v>1.3873421000474284E-3</v>
      </c>
      <c r="AE4" s="28"/>
      <c r="AF4" s="27">
        <f t="shared" ref="AF4:AF22" si="4">IF(J4&gt;0,IFERROR(J4/G4-1, 0),"")</f>
        <v>1.4708542045778206E-3</v>
      </c>
    </row>
    <row r="5" spans="1:32" s="29" customFormat="1" x14ac:dyDescent="0.3">
      <c r="A5" s="30" t="s">
        <v>7</v>
      </c>
      <c r="B5" s="31"/>
      <c r="C5" s="20">
        <f>C6+C10+C11+C12</f>
        <v>4038878</v>
      </c>
      <c r="D5" s="20">
        <f t="shared" ref="D5:J5" si="5">D6+D10+D11+D12</f>
        <v>4045382</v>
      </c>
      <c r="E5" s="20">
        <f t="shared" si="5"/>
        <v>4023923</v>
      </c>
      <c r="F5" s="20">
        <f t="shared" si="5"/>
        <v>4028777</v>
      </c>
      <c r="G5" s="20">
        <f t="shared" si="5"/>
        <v>4041941</v>
      </c>
      <c r="H5" s="20">
        <f t="shared" si="5"/>
        <v>4022892.7486586915</v>
      </c>
      <c r="I5" s="20">
        <f t="shared" si="5"/>
        <v>4007171.0800151969</v>
      </c>
      <c r="J5" s="20">
        <f t="shared" si="5"/>
        <v>4001635.7905581761</v>
      </c>
      <c r="K5" s="21"/>
      <c r="L5" s="32"/>
      <c r="M5" s="20">
        <f t="shared" si="1"/>
        <v>6504</v>
      </c>
      <c r="N5" s="20">
        <f t="shared" si="1"/>
        <v>-21459</v>
      </c>
      <c r="O5" s="20">
        <f t="shared" si="1"/>
        <v>4854</v>
      </c>
      <c r="P5" s="20">
        <f t="shared" si="1"/>
        <v>13164</v>
      </c>
      <c r="Q5" s="20">
        <f t="shared" si="1"/>
        <v>-19048.251341308467</v>
      </c>
      <c r="R5" s="33">
        <f t="shared" si="1"/>
        <v>-15721.668643494602</v>
      </c>
      <c r="S5" s="33">
        <f t="shared" si="1"/>
        <v>-5535.2894570208155</v>
      </c>
      <c r="T5" s="25"/>
      <c r="U5" s="20">
        <f t="shared" si="2"/>
        <v>-40305.209441823885</v>
      </c>
      <c r="V5" s="21"/>
      <c r="W5" s="26"/>
      <c r="X5" s="27">
        <f t="shared" si="3"/>
        <v>1.610348220471236E-3</v>
      </c>
      <c r="Y5" s="27">
        <f t="shared" si="3"/>
        <v>-5.304567034707719E-3</v>
      </c>
      <c r="Z5" s="27">
        <f t="shared" si="3"/>
        <v>1.2062855079484347E-3</v>
      </c>
      <c r="AA5" s="27">
        <f t="shared" si="3"/>
        <v>3.2674928396383418E-3</v>
      </c>
      <c r="AB5" s="27">
        <f t="shared" si="3"/>
        <v>-4.7126495268754454E-3</v>
      </c>
      <c r="AC5" s="27">
        <f t="shared" si="3"/>
        <v>-3.908050655523021E-3</v>
      </c>
      <c r="AD5" s="27">
        <f t="shared" si="3"/>
        <v>-1.3813459287093099E-3</v>
      </c>
      <c r="AE5" s="28"/>
      <c r="AF5" s="27">
        <f t="shared" si="4"/>
        <v>-9.9717461095607529E-3</v>
      </c>
    </row>
    <row r="6" spans="1:32" s="46" customFormat="1" hidden="1" outlineLevel="1" x14ac:dyDescent="0.3">
      <c r="A6" s="34" t="s">
        <v>8</v>
      </c>
      <c r="B6" s="35" t="s">
        <v>9</v>
      </c>
      <c r="C6" s="36">
        <f>SUM(C7:C9)</f>
        <v>329936</v>
      </c>
      <c r="D6" s="36">
        <f t="shared" ref="D6:J6" si="6">SUM(D7:D9)</f>
        <v>333865</v>
      </c>
      <c r="E6" s="36">
        <f t="shared" si="6"/>
        <v>338805</v>
      </c>
      <c r="F6" s="36">
        <f t="shared" si="6"/>
        <v>334028</v>
      </c>
      <c r="G6" s="36">
        <f t="shared" si="6"/>
        <v>349660</v>
      </c>
      <c r="H6" s="36">
        <f t="shared" si="6"/>
        <v>350066</v>
      </c>
      <c r="I6" s="36">
        <f t="shared" si="6"/>
        <v>346700</v>
      </c>
      <c r="J6" s="36">
        <f t="shared" si="6"/>
        <v>347991</v>
      </c>
      <c r="K6" s="37"/>
      <c r="L6" s="38"/>
      <c r="M6" s="36">
        <f t="shared" si="1"/>
        <v>3929</v>
      </c>
      <c r="N6" s="36">
        <f t="shared" si="1"/>
        <v>4940</v>
      </c>
      <c r="O6" s="36">
        <f t="shared" si="1"/>
        <v>-4777</v>
      </c>
      <c r="P6" s="36">
        <f t="shared" si="1"/>
        <v>15632</v>
      </c>
      <c r="Q6" s="36">
        <f t="shared" si="1"/>
        <v>406</v>
      </c>
      <c r="R6" s="39">
        <f t="shared" si="1"/>
        <v>-3366</v>
      </c>
      <c r="S6" s="39">
        <f t="shared" si="1"/>
        <v>1291</v>
      </c>
      <c r="T6" s="40"/>
      <c r="U6" s="41">
        <f t="shared" si="2"/>
        <v>-1669</v>
      </c>
      <c r="V6" s="37"/>
      <c r="W6" s="42"/>
      <c r="X6" s="43">
        <f t="shared" si="3"/>
        <v>1.1908370108142163E-2</v>
      </c>
      <c r="Y6" s="43">
        <f t="shared" si="3"/>
        <v>1.479639974241076E-2</v>
      </c>
      <c r="Z6" s="43">
        <f t="shared" si="3"/>
        <v>-1.4099555791679541E-2</v>
      </c>
      <c r="AA6" s="43">
        <f t="shared" si="3"/>
        <v>4.6798471984384582E-2</v>
      </c>
      <c r="AB6" s="43">
        <f t="shared" si="3"/>
        <v>1.1611279528684904E-3</v>
      </c>
      <c r="AC6" s="43">
        <f t="shared" si="3"/>
        <v>-9.6153296806887889E-3</v>
      </c>
      <c r="AD6" s="43">
        <f t="shared" si="3"/>
        <v>3.7236804153446545E-3</v>
      </c>
      <c r="AE6" s="44"/>
      <c r="AF6" s="45">
        <f t="shared" si="4"/>
        <v>-4.7732082594520442E-3</v>
      </c>
    </row>
    <row r="7" spans="1:32" s="46" customFormat="1" hidden="1" outlineLevel="2" x14ac:dyDescent="0.3">
      <c r="A7" s="47" t="s">
        <v>10</v>
      </c>
      <c r="B7" s="48"/>
      <c r="C7" s="49">
        <v>106296</v>
      </c>
      <c r="D7" s="49">
        <v>104777</v>
      </c>
      <c r="E7" s="49">
        <v>105372</v>
      </c>
      <c r="F7" s="49">
        <v>104977</v>
      </c>
      <c r="G7" s="49">
        <v>113856</v>
      </c>
      <c r="H7" s="49">
        <v>112959</v>
      </c>
      <c r="I7" s="49">
        <v>110409</v>
      </c>
      <c r="J7" s="49">
        <v>113304</v>
      </c>
      <c r="K7" s="37"/>
      <c r="L7" s="38"/>
      <c r="M7" s="36">
        <f t="shared" si="1"/>
        <v>-1519</v>
      </c>
      <c r="N7" s="36">
        <f t="shared" si="1"/>
        <v>595</v>
      </c>
      <c r="O7" s="36">
        <f t="shared" si="1"/>
        <v>-395</v>
      </c>
      <c r="P7" s="36">
        <f t="shared" si="1"/>
        <v>8879</v>
      </c>
      <c r="Q7" s="36">
        <f t="shared" si="1"/>
        <v>-897</v>
      </c>
      <c r="R7" s="39">
        <f t="shared" si="1"/>
        <v>-2550</v>
      </c>
      <c r="S7" s="39">
        <f t="shared" si="1"/>
        <v>2895</v>
      </c>
      <c r="T7" s="40"/>
      <c r="U7" s="41">
        <f t="shared" si="2"/>
        <v>-552</v>
      </c>
      <c r="V7" s="37"/>
      <c r="W7" s="42"/>
      <c r="X7" s="43">
        <f t="shared" si="3"/>
        <v>-1.4290283735982512E-2</v>
      </c>
      <c r="Y7" s="43">
        <f t="shared" si="3"/>
        <v>5.6787272015805801E-3</v>
      </c>
      <c r="Z7" s="43">
        <f t="shared" si="3"/>
        <v>-3.7486239228637919E-3</v>
      </c>
      <c r="AA7" s="43">
        <f t="shared" si="3"/>
        <v>8.4580431904131448E-2</v>
      </c>
      <c r="AB7" s="43">
        <f t="shared" si="3"/>
        <v>-7.8783726812816646E-3</v>
      </c>
      <c r="AC7" s="43">
        <f t="shared" si="3"/>
        <v>-2.2574562451863067E-2</v>
      </c>
      <c r="AD7" s="43">
        <f t="shared" si="3"/>
        <v>2.6220688530826264E-2</v>
      </c>
      <c r="AE7" s="44"/>
      <c r="AF7" s="45">
        <f t="shared" si="4"/>
        <v>-4.8482293423272038E-3</v>
      </c>
    </row>
    <row r="8" spans="1:32" s="46" customFormat="1" hidden="1" outlineLevel="2" x14ac:dyDescent="0.3">
      <c r="A8" s="47" t="s">
        <v>11</v>
      </c>
      <c r="B8" s="48"/>
      <c r="C8" s="49">
        <v>16442</v>
      </c>
      <c r="D8" s="49">
        <v>16411</v>
      </c>
      <c r="E8" s="49">
        <v>16899</v>
      </c>
      <c r="F8" s="49">
        <v>17359</v>
      </c>
      <c r="G8" s="49">
        <v>19025</v>
      </c>
      <c r="H8" s="49">
        <v>18439</v>
      </c>
      <c r="I8" s="49">
        <v>17319</v>
      </c>
      <c r="J8" s="49">
        <v>17061</v>
      </c>
      <c r="K8" s="37"/>
      <c r="L8" s="38"/>
      <c r="M8" s="36">
        <f t="shared" si="1"/>
        <v>-31</v>
      </c>
      <c r="N8" s="36">
        <f t="shared" si="1"/>
        <v>488</v>
      </c>
      <c r="O8" s="36">
        <f t="shared" si="1"/>
        <v>460</v>
      </c>
      <c r="P8" s="36">
        <f t="shared" si="1"/>
        <v>1666</v>
      </c>
      <c r="Q8" s="36">
        <f t="shared" si="1"/>
        <v>-586</v>
      </c>
      <c r="R8" s="39">
        <f t="shared" si="1"/>
        <v>-1120</v>
      </c>
      <c r="S8" s="39">
        <f t="shared" si="1"/>
        <v>-258</v>
      </c>
      <c r="T8" s="40"/>
      <c r="U8" s="41">
        <f t="shared" si="2"/>
        <v>-1964</v>
      </c>
      <c r="V8" s="37"/>
      <c r="W8" s="42"/>
      <c r="X8" s="43">
        <f t="shared" si="3"/>
        <v>-1.8854153995864209E-3</v>
      </c>
      <c r="Y8" s="43">
        <f t="shared" si="3"/>
        <v>2.973615258058615E-2</v>
      </c>
      <c r="Z8" s="43">
        <f t="shared" si="3"/>
        <v>2.7220545594413892E-2</v>
      </c>
      <c r="AA8" s="43">
        <f t="shared" si="3"/>
        <v>9.5973270349674511E-2</v>
      </c>
      <c r="AB8" s="43">
        <f t="shared" si="3"/>
        <v>-3.0801576872536152E-2</v>
      </c>
      <c r="AC8" s="43">
        <f t="shared" si="3"/>
        <v>-6.0740821085742192E-2</v>
      </c>
      <c r="AD8" s="43">
        <f t="shared" si="3"/>
        <v>-1.4896934003117979E-2</v>
      </c>
      <c r="AE8" s="44"/>
      <c r="AF8" s="45">
        <f t="shared" si="4"/>
        <v>-0.10323258869908014</v>
      </c>
    </row>
    <row r="9" spans="1:32" s="46" customFormat="1" hidden="1" outlineLevel="2" x14ac:dyDescent="0.3">
      <c r="A9" s="47" t="s">
        <v>12</v>
      </c>
      <c r="B9" s="48"/>
      <c r="C9" s="49">
        <v>207198</v>
      </c>
      <c r="D9" s="49">
        <v>212677</v>
      </c>
      <c r="E9" s="49">
        <v>216534</v>
      </c>
      <c r="F9" s="49">
        <v>211692</v>
      </c>
      <c r="G9" s="49">
        <v>216779</v>
      </c>
      <c r="H9" s="49">
        <v>218668</v>
      </c>
      <c r="I9" s="49">
        <v>218972</v>
      </c>
      <c r="J9" s="49">
        <v>217626</v>
      </c>
      <c r="K9" s="37"/>
      <c r="L9" s="38"/>
      <c r="M9" s="36">
        <f t="shared" si="1"/>
        <v>5479</v>
      </c>
      <c r="N9" s="36">
        <f t="shared" si="1"/>
        <v>3857</v>
      </c>
      <c r="O9" s="36">
        <f t="shared" si="1"/>
        <v>-4842</v>
      </c>
      <c r="P9" s="36">
        <f t="shared" si="1"/>
        <v>5087</v>
      </c>
      <c r="Q9" s="36">
        <f t="shared" si="1"/>
        <v>1889</v>
      </c>
      <c r="R9" s="39">
        <f t="shared" si="1"/>
        <v>304</v>
      </c>
      <c r="S9" s="39">
        <f t="shared" si="1"/>
        <v>-1346</v>
      </c>
      <c r="T9" s="40"/>
      <c r="U9" s="41">
        <f t="shared" si="2"/>
        <v>847</v>
      </c>
      <c r="V9" s="37"/>
      <c r="W9" s="42"/>
      <c r="X9" s="43">
        <f t="shared" si="3"/>
        <v>2.6443305437311215E-2</v>
      </c>
      <c r="Y9" s="43">
        <f t="shared" si="3"/>
        <v>1.8135482445210238E-2</v>
      </c>
      <c r="Z9" s="43">
        <f t="shared" si="3"/>
        <v>-2.2361384355343739E-2</v>
      </c>
      <c r="AA9" s="43">
        <f t="shared" si="3"/>
        <v>2.403019481132973E-2</v>
      </c>
      <c r="AB9" s="43">
        <f t="shared" si="3"/>
        <v>8.7139436938079573E-3</v>
      </c>
      <c r="AC9" s="43">
        <f t="shared" si="3"/>
        <v>1.3902354253938487E-3</v>
      </c>
      <c r="AD9" s="43">
        <f t="shared" si="3"/>
        <v>-6.1469046270755667E-3</v>
      </c>
      <c r="AE9" s="44"/>
      <c r="AF9" s="45">
        <f t="shared" si="4"/>
        <v>3.9072050336979025E-3</v>
      </c>
    </row>
    <row r="10" spans="1:32" s="46" customFormat="1" hidden="1" outlineLevel="1" collapsed="1" x14ac:dyDescent="0.3">
      <c r="A10" s="50" t="s">
        <v>13</v>
      </c>
      <c r="B10" s="48" t="s">
        <v>14</v>
      </c>
      <c r="C10" s="49">
        <v>423025</v>
      </c>
      <c r="D10" s="49">
        <v>420563</v>
      </c>
      <c r="E10" s="49">
        <v>416853</v>
      </c>
      <c r="F10" s="49">
        <v>412049</v>
      </c>
      <c r="G10" s="49">
        <v>407058</v>
      </c>
      <c r="H10" s="49">
        <v>402255</v>
      </c>
      <c r="I10" s="49">
        <v>400500</v>
      </c>
      <c r="J10" s="49">
        <v>400523</v>
      </c>
      <c r="K10" s="37"/>
      <c r="L10" s="38"/>
      <c r="M10" s="36">
        <f t="shared" si="1"/>
        <v>-2462</v>
      </c>
      <c r="N10" s="36">
        <f t="shared" si="1"/>
        <v>-3710</v>
      </c>
      <c r="O10" s="36">
        <f t="shared" si="1"/>
        <v>-4804</v>
      </c>
      <c r="P10" s="36">
        <f t="shared" si="1"/>
        <v>-4991</v>
      </c>
      <c r="Q10" s="36">
        <f t="shared" si="1"/>
        <v>-4803</v>
      </c>
      <c r="R10" s="39">
        <f t="shared" si="1"/>
        <v>-1755</v>
      </c>
      <c r="S10" s="39">
        <f t="shared" si="1"/>
        <v>23</v>
      </c>
      <c r="T10" s="40"/>
      <c r="U10" s="41">
        <f t="shared" si="2"/>
        <v>-6535</v>
      </c>
      <c r="V10" s="37"/>
      <c r="W10" s="42"/>
      <c r="X10" s="43">
        <f t="shared" si="3"/>
        <v>-5.8199869984043584E-3</v>
      </c>
      <c r="Y10" s="43">
        <f t="shared" si="3"/>
        <v>-8.8215083114776549E-3</v>
      </c>
      <c r="Z10" s="43">
        <f t="shared" si="3"/>
        <v>-1.1524446267629163E-2</v>
      </c>
      <c r="AA10" s="43">
        <f t="shared" si="3"/>
        <v>-1.2112637089278233E-2</v>
      </c>
      <c r="AB10" s="43">
        <f t="shared" si="3"/>
        <v>-1.1799301328066281E-2</v>
      </c>
      <c r="AC10" s="43">
        <f t="shared" si="3"/>
        <v>-4.362904127978573E-3</v>
      </c>
      <c r="AD10" s="43">
        <f t="shared" si="3"/>
        <v>5.7428214731647387E-5</v>
      </c>
      <c r="AE10" s="44"/>
      <c r="AF10" s="45">
        <f t="shared" si="4"/>
        <v>-1.6054223231087517E-2</v>
      </c>
    </row>
    <row r="11" spans="1:32" s="46" customFormat="1" hidden="1" outlineLevel="1" x14ac:dyDescent="0.3">
      <c r="A11" s="50" t="s">
        <v>15</v>
      </c>
      <c r="B11" s="48" t="s">
        <v>16</v>
      </c>
      <c r="C11" s="49">
        <v>977006</v>
      </c>
      <c r="D11" s="49">
        <v>980684</v>
      </c>
      <c r="E11" s="49">
        <v>979897</v>
      </c>
      <c r="F11" s="49">
        <v>985866</v>
      </c>
      <c r="G11" s="49">
        <v>979108</v>
      </c>
      <c r="H11" s="49">
        <v>971530</v>
      </c>
      <c r="I11" s="49">
        <v>967371</v>
      </c>
      <c r="J11" s="49">
        <v>966350</v>
      </c>
      <c r="K11" s="37"/>
      <c r="L11" s="38"/>
      <c r="M11" s="36">
        <f t="shared" si="1"/>
        <v>3678</v>
      </c>
      <c r="N11" s="36">
        <f t="shared" si="1"/>
        <v>-787</v>
      </c>
      <c r="O11" s="36">
        <f t="shared" si="1"/>
        <v>5969</v>
      </c>
      <c r="P11" s="36">
        <f t="shared" si="1"/>
        <v>-6758</v>
      </c>
      <c r="Q11" s="36">
        <f t="shared" si="1"/>
        <v>-7578</v>
      </c>
      <c r="R11" s="39">
        <f t="shared" si="1"/>
        <v>-4159</v>
      </c>
      <c r="S11" s="39">
        <f t="shared" si="1"/>
        <v>-1021</v>
      </c>
      <c r="T11" s="40"/>
      <c r="U11" s="41">
        <f t="shared" si="2"/>
        <v>-12758</v>
      </c>
      <c r="V11" s="37"/>
      <c r="W11" s="42"/>
      <c r="X11" s="43">
        <f t="shared" si="3"/>
        <v>3.7645623465976108E-3</v>
      </c>
      <c r="Y11" s="43">
        <f t="shared" si="3"/>
        <v>-8.0250111146917824E-4</v>
      </c>
      <c r="Z11" s="43">
        <f t="shared" si="3"/>
        <v>6.0914565510457042E-3</v>
      </c>
      <c r="AA11" s="43">
        <f t="shared" si="3"/>
        <v>-6.8548869724688322E-3</v>
      </c>
      <c r="AB11" s="43">
        <f t="shared" si="3"/>
        <v>-7.7396977657214761E-3</v>
      </c>
      <c r="AC11" s="43">
        <f t="shared" si="3"/>
        <v>-4.2808765555361061E-3</v>
      </c>
      <c r="AD11" s="43">
        <f t="shared" si="3"/>
        <v>-1.0554378826738153E-3</v>
      </c>
      <c r="AE11" s="44"/>
      <c r="AF11" s="45">
        <f t="shared" si="4"/>
        <v>-1.3030227513205928E-2</v>
      </c>
    </row>
    <row r="12" spans="1:32" s="46" customFormat="1" hidden="1" outlineLevel="1" x14ac:dyDescent="0.3">
      <c r="A12" s="50" t="s">
        <v>17</v>
      </c>
      <c r="B12" s="48" t="s">
        <v>16</v>
      </c>
      <c r="C12" s="49">
        <v>2308911</v>
      </c>
      <c r="D12" s="49">
        <v>2310270</v>
      </c>
      <c r="E12" s="49">
        <v>2288368</v>
      </c>
      <c r="F12" s="49">
        <v>2296834</v>
      </c>
      <c r="G12" s="49">
        <v>2306115</v>
      </c>
      <c r="H12" s="49">
        <v>2299041.7486586915</v>
      </c>
      <c r="I12" s="49">
        <v>2292600.0800151969</v>
      </c>
      <c r="J12" s="49">
        <v>2286771.7905581761</v>
      </c>
      <c r="K12" s="37"/>
      <c r="L12" s="38"/>
      <c r="M12" s="36">
        <f t="shared" si="1"/>
        <v>1359</v>
      </c>
      <c r="N12" s="36">
        <f t="shared" si="1"/>
        <v>-21902</v>
      </c>
      <c r="O12" s="36">
        <f t="shared" si="1"/>
        <v>8466</v>
      </c>
      <c r="P12" s="36">
        <f t="shared" si="1"/>
        <v>9281</v>
      </c>
      <c r="Q12" s="36">
        <f t="shared" si="1"/>
        <v>-7073.2513413084671</v>
      </c>
      <c r="R12" s="39">
        <f t="shared" si="1"/>
        <v>-6441.6686434946023</v>
      </c>
      <c r="S12" s="39">
        <f t="shared" si="1"/>
        <v>-5828.2894570208155</v>
      </c>
      <c r="T12" s="40"/>
      <c r="U12" s="41">
        <f t="shared" si="2"/>
        <v>-19343.209441823885</v>
      </c>
      <c r="V12" s="37"/>
      <c r="W12" s="42"/>
      <c r="X12" s="43">
        <f t="shared" si="3"/>
        <v>5.8858916606130407E-4</v>
      </c>
      <c r="Y12" s="43">
        <f t="shared" si="3"/>
        <v>-9.4802771970375899E-3</v>
      </c>
      <c r="Z12" s="43">
        <f t="shared" si="3"/>
        <v>3.6995797878662806E-3</v>
      </c>
      <c r="AA12" s="43">
        <f t="shared" si="3"/>
        <v>4.0407796122836626E-3</v>
      </c>
      <c r="AB12" s="43">
        <f t="shared" si="3"/>
        <v>-3.0671719932910957E-3</v>
      </c>
      <c r="AC12" s="43">
        <f t="shared" si="3"/>
        <v>-2.8018928526429843E-3</v>
      </c>
      <c r="AD12" s="43">
        <f t="shared" si="3"/>
        <v>-2.542218116376449E-3</v>
      </c>
      <c r="AE12" s="44"/>
      <c r="AF12" s="45">
        <f t="shared" si="4"/>
        <v>-8.387790479583157E-3</v>
      </c>
    </row>
    <row r="13" spans="1:32" s="53" customFormat="1" collapsed="1" x14ac:dyDescent="0.3">
      <c r="A13" s="51" t="s">
        <v>18</v>
      </c>
      <c r="B13" s="35" t="s">
        <v>19</v>
      </c>
      <c r="C13" s="20">
        <f>SUM(C14:C18)</f>
        <v>1192257</v>
      </c>
      <c r="D13" s="20">
        <f t="shared" ref="D13:J13" si="7">SUM(D14:D18)</f>
        <v>1195439</v>
      </c>
      <c r="E13" s="20">
        <f t="shared" si="7"/>
        <v>1198363</v>
      </c>
      <c r="F13" s="20">
        <f t="shared" si="7"/>
        <v>1179510</v>
      </c>
      <c r="G13" s="20">
        <f t="shared" si="7"/>
        <v>1171768</v>
      </c>
      <c r="H13" s="20">
        <f t="shared" si="7"/>
        <v>1192834</v>
      </c>
      <c r="I13" s="20">
        <f t="shared" si="7"/>
        <v>1207424</v>
      </c>
      <c r="J13" s="20">
        <f t="shared" si="7"/>
        <v>1221599</v>
      </c>
      <c r="K13" s="52"/>
      <c r="L13" s="32"/>
      <c r="M13" s="20">
        <f t="shared" si="1"/>
        <v>3182</v>
      </c>
      <c r="N13" s="20">
        <f t="shared" si="1"/>
        <v>2924</v>
      </c>
      <c r="O13" s="20">
        <f t="shared" si="1"/>
        <v>-18853</v>
      </c>
      <c r="P13" s="20">
        <f t="shared" si="1"/>
        <v>-7742</v>
      </c>
      <c r="Q13" s="20">
        <f t="shared" si="1"/>
        <v>21066</v>
      </c>
      <c r="R13" s="33">
        <f t="shared" si="1"/>
        <v>14590</v>
      </c>
      <c r="S13" s="33">
        <f t="shared" si="1"/>
        <v>14175</v>
      </c>
      <c r="T13" s="25"/>
      <c r="U13" s="20">
        <f t="shared" si="2"/>
        <v>49831</v>
      </c>
      <c r="V13" s="52"/>
      <c r="W13" s="26"/>
      <c r="X13" s="27">
        <f t="shared" si="3"/>
        <v>2.6688876643206072E-3</v>
      </c>
      <c r="Y13" s="27">
        <f t="shared" si="3"/>
        <v>2.4459633657594182E-3</v>
      </c>
      <c r="Z13" s="27">
        <f t="shared" si="3"/>
        <v>-1.5732294805497204E-2</v>
      </c>
      <c r="AA13" s="27">
        <f t="shared" si="3"/>
        <v>-6.5637425710676212E-3</v>
      </c>
      <c r="AB13" s="27">
        <f t="shared" si="3"/>
        <v>1.7977961507738671E-2</v>
      </c>
      <c r="AC13" s="27">
        <f t="shared" si="3"/>
        <v>1.2231375027874858E-2</v>
      </c>
      <c r="AD13" s="27">
        <f t="shared" si="3"/>
        <v>1.1739869341672815E-2</v>
      </c>
      <c r="AE13" s="28"/>
      <c r="AF13" s="27">
        <f t="shared" si="4"/>
        <v>4.2526336271343723E-2</v>
      </c>
    </row>
    <row r="14" spans="1:32" s="46" customFormat="1" hidden="1" outlineLevel="1" x14ac:dyDescent="0.3">
      <c r="A14" s="54" t="s">
        <v>20</v>
      </c>
      <c r="B14" s="55"/>
      <c r="C14" s="49">
        <v>533220</v>
      </c>
      <c r="D14" s="49">
        <v>548065</v>
      </c>
      <c r="E14" s="49">
        <v>548626</v>
      </c>
      <c r="F14" s="49">
        <v>544821</v>
      </c>
      <c r="G14" s="49">
        <v>554527</v>
      </c>
      <c r="H14" s="49">
        <v>565169</v>
      </c>
      <c r="I14" s="49">
        <v>576822</v>
      </c>
      <c r="J14" s="49">
        <v>584877</v>
      </c>
      <c r="K14" s="37"/>
      <c r="L14" s="38"/>
      <c r="M14" s="36">
        <f t="shared" si="1"/>
        <v>14845</v>
      </c>
      <c r="N14" s="36">
        <f t="shared" si="1"/>
        <v>561</v>
      </c>
      <c r="O14" s="36">
        <f t="shared" si="1"/>
        <v>-3805</v>
      </c>
      <c r="P14" s="36">
        <f t="shared" si="1"/>
        <v>9706</v>
      </c>
      <c r="Q14" s="36">
        <f t="shared" si="1"/>
        <v>10642</v>
      </c>
      <c r="R14" s="39">
        <f t="shared" si="1"/>
        <v>11653</v>
      </c>
      <c r="S14" s="39">
        <f t="shared" si="1"/>
        <v>8055</v>
      </c>
      <c r="T14" s="40"/>
      <c r="U14" s="41">
        <f t="shared" si="2"/>
        <v>30350</v>
      </c>
      <c r="V14" s="37"/>
      <c r="W14" s="42"/>
      <c r="X14" s="43">
        <f t="shared" si="3"/>
        <v>2.7840291061850708E-2</v>
      </c>
      <c r="Y14" s="43">
        <f t="shared" si="3"/>
        <v>1.0236012151842999E-3</v>
      </c>
      <c r="Z14" s="43">
        <f t="shared" si="3"/>
        <v>-6.9355079781125983E-3</v>
      </c>
      <c r="AA14" s="43">
        <f t="shared" si="3"/>
        <v>1.7815025485434566E-2</v>
      </c>
      <c r="AB14" s="43">
        <f t="shared" si="3"/>
        <v>1.9191130458931616E-2</v>
      </c>
      <c r="AC14" s="43">
        <f t="shared" si="3"/>
        <v>2.0618611424193523E-2</v>
      </c>
      <c r="AD14" s="43">
        <f t="shared" si="3"/>
        <v>1.3964446571039346E-2</v>
      </c>
      <c r="AE14" s="44"/>
      <c r="AF14" s="45">
        <f t="shared" si="4"/>
        <v>5.4731329583591171E-2</v>
      </c>
    </row>
    <row r="15" spans="1:32" s="46" customFormat="1" hidden="1" outlineLevel="1" x14ac:dyDescent="0.3">
      <c r="A15" s="54" t="s">
        <v>21</v>
      </c>
      <c r="B15" s="55"/>
      <c r="C15" s="49">
        <v>347904</v>
      </c>
      <c r="D15" s="49">
        <v>357057</v>
      </c>
      <c r="E15" s="49">
        <v>358318</v>
      </c>
      <c r="F15" s="49">
        <v>354949</v>
      </c>
      <c r="G15" s="49">
        <v>365851</v>
      </c>
      <c r="H15" s="49">
        <v>373728</v>
      </c>
      <c r="I15" s="49">
        <v>382581</v>
      </c>
      <c r="J15" s="49">
        <v>388238</v>
      </c>
      <c r="K15" s="37"/>
      <c r="L15" s="38"/>
      <c r="M15" s="36">
        <f t="shared" si="1"/>
        <v>9153</v>
      </c>
      <c r="N15" s="36">
        <f t="shared" si="1"/>
        <v>1261</v>
      </c>
      <c r="O15" s="36">
        <f t="shared" si="1"/>
        <v>-3369</v>
      </c>
      <c r="P15" s="36">
        <f t="shared" si="1"/>
        <v>10902</v>
      </c>
      <c r="Q15" s="36">
        <f t="shared" si="1"/>
        <v>7877</v>
      </c>
      <c r="R15" s="39">
        <f t="shared" si="1"/>
        <v>8853</v>
      </c>
      <c r="S15" s="39">
        <f t="shared" si="1"/>
        <v>5657</v>
      </c>
      <c r="T15" s="40"/>
      <c r="U15" s="41">
        <f t="shared" si="2"/>
        <v>22387</v>
      </c>
      <c r="V15" s="37"/>
      <c r="W15" s="42"/>
      <c r="X15" s="43">
        <f t="shared" si="3"/>
        <v>2.63089817880795E-2</v>
      </c>
      <c r="Y15" s="43">
        <f t="shared" si="3"/>
        <v>3.5316490084216223E-3</v>
      </c>
      <c r="Z15" s="43">
        <f t="shared" si="3"/>
        <v>-9.4022627945009596E-3</v>
      </c>
      <c r="AA15" s="43">
        <f t="shared" si="3"/>
        <v>3.0714271627754863E-2</v>
      </c>
      <c r="AB15" s="43">
        <f t="shared" si="3"/>
        <v>2.153062312252807E-2</v>
      </c>
      <c r="AC15" s="43">
        <f t="shared" si="3"/>
        <v>2.3688350886206022E-2</v>
      </c>
      <c r="AD15" s="43">
        <f t="shared" si="3"/>
        <v>1.4786411243632003E-2</v>
      </c>
      <c r="AE15" s="44"/>
      <c r="AF15" s="45">
        <f t="shared" si="4"/>
        <v>6.1191577992133483E-2</v>
      </c>
    </row>
    <row r="16" spans="1:32" s="46" customFormat="1" hidden="1" outlineLevel="1" x14ac:dyDescent="0.3">
      <c r="A16" s="54" t="s">
        <v>22</v>
      </c>
      <c r="B16" s="55"/>
      <c r="C16" s="56">
        <v>123100</v>
      </c>
      <c r="D16" s="56">
        <v>113274</v>
      </c>
      <c r="E16" s="56">
        <v>109908</v>
      </c>
      <c r="F16" s="56">
        <v>105407</v>
      </c>
      <c r="G16" s="56">
        <v>97659</v>
      </c>
      <c r="H16" s="56">
        <v>99640</v>
      </c>
      <c r="I16" s="56">
        <v>102076</v>
      </c>
      <c r="J16" s="56">
        <v>103481</v>
      </c>
      <c r="K16" s="37"/>
      <c r="L16" s="38"/>
      <c r="M16" s="36">
        <f t="shared" si="1"/>
        <v>-9826</v>
      </c>
      <c r="N16" s="36">
        <f t="shared" si="1"/>
        <v>-3366</v>
      </c>
      <c r="O16" s="36">
        <f t="shared" si="1"/>
        <v>-4501</v>
      </c>
      <c r="P16" s="36">
        <f t="shared" si="1"/>
        <v>-7748</v>
      </c>
      <c r="Q16" s="36">
        <f t="shared" si="1"/>
        <v>1981</v>
      </c>
      <c r="R16" s="39">
        <f t="shared" si="1"/>
        <v>2436</v>
      </c>
      <c r="S16" s="39">
        <f t="shared" si="1"/>
        <v>1405</v>
      </c>
      <c r="T16" s="40"/>
      <c r="U16" s="41">
        <f t="shared" si="2"/>
        <v>5822</v>
      </c>
      <c r="V16" s="37"/>
      <c r="W16" s="42"/>
      <c r="X16" s="43">
        <f t="shared" si="3"/>
        <v>-7.9821283509342034E-2</v>
      </c>
      <c r="Y16" s="43">
        <f t="shared" si="3"/>
        <v>-2.971555696805972E-2</v>
      </c>
      <c r="Z16" s="43">
        <f t="shared" si="3"/>
        <v>-4.0952432943916706E-2</v>
      </c>
      <c r="AA16" s="43">
        <f t="shared" si="3"/>
        <v>-7.3505554659557659E-2</v>
      </c>
      <c r="AB16" s="43">
        <f t="shared" si="3"/>
        <v>2.0284868778095211E-2</v>
      </c>
      <c r="AC16" s="43">
        <f t="shared" si="3"/>
        <v>2.4448012846246536E-2</v>
      </c>
      <c r="AD16" s="43">
        <f t="shared" si="3"/>
        <v>1.3764254085191441E-2</v>
      </c>
      <c r="AE16" s="44"/>
      <c r="AF16" s="45">
        <f t="shared" si="4"/>
        <v>5.9615601224669579E-2</v>
      </c>
    </row>
    <row r="17" spans="1:32" s="46" customFormat="1" hidden="1" outlineLevel="1" x14ac:dyDescent="0.3">
      <c r="A17" s="54" t="s">
        <v>23</v>
      </c>
      <c r="B17" s="55"/>
      <c r="C17" s="56">
        <v>105369</v>
      </c>
      <c r="D17" s="56">
        <v>107493</v>
      </c>
      <c r="E17" s="56">
        <v>106947</v>
      </c>
      <c r="F17" s="56">
        <v>104258</v>
      </c>
      <c r="G17" s="56">
        <v>87778</v>
      </c>
      <c r="H17" s="56">
        <v>89035</v>
      </c>
      <c r="I17" s="56">
        <v>90692</v>
      </c>
      <c r="J17" s="56">
        <v>91966</v>
      </c>
      <c r="K17" s="37"/>
      <c r="L17" s="38"/>
      <c r="M17" s="36">
        <f t="shared" si="1"/>
        <v>2124</v>
      </c>
      <c r="N17" s="36">
        <f t="shared" si="1"/>
        <v>-546</v>
      </c>
      <c r="O17" s="36">
        <f t="shared" si="1"/>
        <v>-2689</v>
      </c>
      <c r="P17" s="36">
        <f t="shared" si="1"/>
        <v>-16480</v>
      </c>
      <c r="Q17" s="36">
        <f t="shared" si="1"/>
        <v>1257</v>
      </c>
      <c r="R17" s="39">
        <f t="shared" si="1"/>
        <v>1657</v>
      </c>
      <c r="S17" s="39">
        <f t="shared" si="1"/>
        <v>1274</v>
      </c>
      <c r="T17" s="40"/>
      <c r="U17" s="41">
        <f t="shared" si="2"/>
        <v>4188</v>
      </c>
      <c r="V17" s="37"/>
      <c r="W17" s="42"/>
      <c r="X17" s="43">
        <f t="shared" si="3"/>
        <v>2.0157731401076129E-2</v>
      </c>
      <c r="Y17" s="43">
        <f t="shared" si="3"/>
        <v>-5.0794005191036051E-3</v>
      </c>
      <c r="Z17" s="43">
        <f t="shared" si="3"/>
        <v>-2.5143295277099909E-2</v>
      </c>
      <c r="AA17" s="43">
        <f t="shared" si="3"/>
        <v>-0.1580694047459188</v>
      </c>
      <c r="AB17" s="43">
        <f t="shared" si="3"/>
        <v>1.4320216910843175E-2</v>
      </c>
      <c r="AC17" s="43">
        <f t="shared" si="3"/>
        <v>1.8610658729713014E-2</v>
      </c>
      <c r="AD17" s="43">
        <f t="shared" si="3"/>
        <v>1.4047545538746542E-2</v>
      </c>
      <c r="AE17" s="44"/>
      <c r="AF17" s="45">
        <f t="shared" si="4"/>
        <v>4.7711271617033812E-2</v>
      </c>
    </row>
    <row r="18" spans="1:32" s="46" customFormat="1" hidden="1" outlineLevel="1" x14ac:dyDescent="0.3">
      <c r="A18" s="54" t="s">
        <v>24</v>
      </c>
      <c r="B18" s="55"/>
      <c r="C18" s="56">
        <v>82664</v>
      </c>
      <c r="D18" s="56">
        <v>69550</v>
      </c>
      <c r="E18" s="56">
        <v>74564</v>
      </c>
      <c r="F18" s="56">
        <v>70075</v>
      </c>
      <c r="G18" s="56">
        <v>65953</v>
      </c>
      <c r="H18" s="56">
        <v>65262</v>
      </c>
      <c r="I18" s="56">
        <v>55253</v>
      </c>
      <c r="J18" s="56">
        <v>53037</v>
      </c>
      <c r="K18" s="37"/>
      <c r="L18" s="38"/>
      <c r="M18" s="36">
        <f t="shared" si="1"/>
        <v>-13114</v>
      </c>
      <c r="N18" s="36">
        <f t="shared" si="1"/>
        <v>5014</v>
      </c>
      <c r="O18" s="36">
        <f t="shared" si="1"/>
        <v>-4489</v>
      </c>
      <c r="P18" s="36">
        <f t="shared" si="1"/>
        <v>-4122</v>
      </c>
      <c r="Q18" s="36">
        <f t="shared" si="1"/>
        <v>-691</v>
      </c>
      <c r="R18" s="39">
        <f t="shared" si="1"/>
        <v>-10009</v>
      </c>
      <c r="S18" s="39">
        <f t="shared" si="1"/>
        <v>-2216</v>
      </c>
      <c r="T18" s="40"/>
      <c r="U18" s="41">
        <f t="shared" si="2"/>
        <v>-12916</v>
      </c>
      <c r="V18" s="37"/>
      <c r="W18" s="42"/>
      <c r="X18" s="43">
        <f t="shared" si="3"/>
        <v>-0.15864221426497627</v>
      </c>
      <c r="Y18" s="43">
        <f t="shared" si="3"/>
        <v>7.20920201294033E-2</v>
      </c>
      <c r="Z18" s="43">
        <f t="shared" si="3"/>
        <v>-6.0203315272785773E-2</v>
      </c>
      <c r="AA18" s="43">
        <f t="shared" si="3"/>
        <v>-5.882268997502671E-2</v>
      </c>
      <c r="AB18" s="43">
        <f t="shared" si="3"/>
        <v>-1.0477157976134466E-2</v>
      </c>
      <c r="AC18" s="43">
        <f t="shared" si="3"/>
        <v>-0.1533664306947381</v>
      </c>
      <c r="AD18" s="43">
        <f t="shared" si="3"/>
        <v>-4.0106419560928863E-2</v>
      </c>
      <c r="AE18" s="44"/>
      <c r="AF18" s="45">
        <f t="shared" si="4"/>
        <v>-0.19583642897214681</v>
      </c>
    </row>
    <row r="19" spans="1:32" s="53" customFormat="1" collapsed="1" x14ac:dyDescent="0.3">
      <c r="A19" s="51" t="s">
        <v>25</v>
      </c>
      <c r="B19" s="35" t="s">
        <v>26</v>
      </c>
      <c r="C19" s="57">
        <f t="shared" ref="C19:J19" si="8">C20+C21+C22</f>
        <v>1183821</v>
      </c>
      <c r="D19" s="57">
        <f t="shared" si="8"/>
        <v>1191338</v>
      </c>
      <c r="E19" s="57">
        <f t="shared" si="8"/>
        <v>1202443</v>
      </c>
      <c r="F19" s="57">
        <f t="shared" si="8"/>
        <v>1208100</v>
      </c>
      <c r="G19" s="57">
        <f t="shared" si="8"/>
        <v>1214386</v>
      </c>
      <c r="H19" s="57">
        <f t="shared" si="8"/>
        <v>1215863</v>
      </c>
      <c r="I19" s="57">
        <f t="shared" si="8"/>
        <v>1214036</v>
      </c>
      <c r="J19" s="57">
        <f t="shared" si="8"/>
        <v>1214315</v>
      </c>
      <c r="K19" s="52"/>
      <c r="L19" s="58"/>
      <c r="M19" s="57">
        <f t="shared" si="1"/>
        <v>7517</v>
      </c>
      <c r="N19" s="57">
        <f t="shared" si="1"/>
        <v>11105</v>
      </c>
      <c r="O19" s="57">
        <f t="shared" si="1"/>
        <v>5657</v>
      </c>
      <c r="P19" s="57">
        <f t="shared" si="1"/>
        <v>6286</v>
      </c>
      <c r="Q19" s="57">
        <f t="shared" si="1"/>
        <v>1477</v>
      </c>
      <c r="R19" s="59">
        <f t="shared" si="1"/>
        <v>-1827</v>
      </c>
      <c r="S19" s="59">
        <f t="shared" si="1"/>
        <v>279</v>
      </c>
      <c r="T19" s="60"/>
      <c r="U19" s="20">
        <f t="shared" si="2"/>
        <v>-71</v>
      </c>
      <c r="V19" s="52"/>
      <c r="W19" s="61"/>
      <c r="X19" s="62">
        <f t="shared" si="3"/>
        <v>6.3497775423817515E-3</v>
      </c>
      <c r="Y19" s="62">
        <f t="shared" si="3"/>
        <v>9.3214520144577762E-3</v>
      </c>
      <c r="Z19" s="62">
        <f t="shared" si="3"/>
        <v>4.7045889077486081E-3</v>
      </c>
      <c r="AA19" s="62">
        <f t="shared" si="3"/>
        <v>5.2032116546643081E-3</v>
      </c>
      <c r="AB19" s="62">
        <f t="shared" si="3"/>
        <v>1.2162524930294794E-3</v>
      </c>
      <c r="AC19" s="62">
        <f t="shared" si="3"/>
        <v>-1.5026363990021663E-3</v>
      </c>
      <c r="AD19" s="62">
        <f t="shared" si="3"/>
        <v>2.298119660373299E-4</v>
      </c>
      <c r="AE19" s="63"/>
      <c r="AF19" s="27">
        <f t="shared" si="4"/>
        <v>-5.8465759651404881E-5</v>
      </c>
    </row>
    <row r="20" spans="1:32" s="46" customFormat="1" hidden="1" outlineLevel="1" x14ac:dyDescent="0.3">
      <c r="A20" s="64" t="s">
        <v>27</v>
      </c>
      <c r="B20" s="65"/>
      <c r="C20" s="56">
        <v>852086</v>
      </c>
      <c r="D20" s="56">
        <v>855121</v>
      </c>
      <c r="E20" s="56">
        <v>862579</v>
      </c>
      <c r="F20" s="56">
        <v>864451</v>
      </c>
      <c r="G20" s="56">
        <v>853397</v>
      </c>
      <c r="H20" s="56">
        <v>851579</v>
      </c>
      <c r="I20" s="56">
        <v>849460</v>
      </c>
      <c r="J20" s="56">
        <v>848886</v>
      </c>
      <c r="K20" s="37"/>
      <c r="L20" s="38"/>
      <c r="M20" s="36">
        <f t="shared" si="1"/>
        <v>3035</v>
      </c>
      <c r="N20" s="36">
        <f t="shared" si="1"/>
        <v>7458</v>
      </c>
      <c r="O20" s="36">
        <f t="shared" si="1"/>
        <v>1872</v>
      </c>
      <c r="P20" s="36">
        <f t="shared" si="1"/>
        <v>-11054</v>
      </c>
      <c r="Q20" s="36">
        <f t="shared" si="1"/>
        <v>-1818</v>
      </c>
      <c r="R20" s="39">
        <f t="shared" si="1"/>
        <v>-2119</v>
      </c>
      <c r="S20" s="39">
        <f t="shared" si="1"/>
        <v>-574</v>
      </c>
      <c r="T20" s="40"/>
      <c r="U20" s="41">
        <f t="shared" si="2"/>
        <v>-4511</v>
      </c>
      <c r="V20" s="37"/>
      <c r="W20" s="42"/>
      <c r="X20" s="43">
        <f t="shared" si="3"/>
        <v>3.5618470436082905E-3</v>
      </c>
      <c r="Y20" s="43">
        <f t="shared" si="3"/>
        <v>8.7215727364899909E-3</v>
      </c>
      <c r="Z20" s="43">
        <f t="shared" si="3"/>
        <v>2.1702360015720679E-3</v>
      </c>
      <c r="AA20" s="43">
        <f t="shared" si="3"/>
        <v>-1.2787306625823835E-2</v>
      </c>
      <c r="AB20" s="43">
        <f t="shared" si="3"/>
        <v>-2.1303098089165973E-3</v>
      </c>
      <c r="AC20" s="43">
        <f t="shared" si="3"/>
        <v>-2.4883187584475719E-3</v>
      </c>
      <c r="AD20" s="43">
        <f t="shared" si="3"/>
        <v>-6.7572340074872894E-4</v>
      </c>
      <c r="AE20" s="44"/>
      <c r="AF20" s="45">
        <f t="shared" si="4"/>
        <v>-5.2859337447870303E-3</v>
      </c>
    </row>
    <row r="21" spans="1:32" s="46" customFormat="1" ht="15" hidden="1" outlineLevel="1" thickBot="1" x14ac:dyDescent="0.35">
      <c r="A21" s="64" t="s">
        <v>28</v>
      </c>
      <c r="B21" s="66"/>
      <c r="C21" s="56">
        <v>244040</v>
      </c>
      <c r="D21" s="56">
        <v>245917</v>
      </c>
      <c r="E21" s="56">
        <v>248556</v>
      </c>
      <c r="F21" s="56">
        <v>250406</v>
      </c>
      <c r="G21" s="56">
        <v>265032</v>
      </c>
      <c r="H21" s="56">
        <v>265987</v>
      </c>
      <c r="I21" s="56">
        <v>266891</v>
      </c>
      <c r="J21" s="56">
        <v>267872</v>
      </c>
      <c r="K21" s="37"/>
      <c r="L21" s="67"/>
      <c r="M21" s="36">
        <f t="shared" si="1"/>
        <v>1877</v>
      </c>
      <c r="N21" s="36">
        <f t="shared" si="1"/>
        <v>2639</v>
      </c>
      <c r="O21" s="36">
        <f t="shared" si="1"/>
        <v>1850</v>
      </c>
      <c r="P21" s="36">
        <f t="shared" si="1"/>
        <v>14626</v>
      </c>
      <c r="Q21" s="36">
        <f t="shared" si="1"/>
        <v>955</v>
      </c>
      <c r="R21" s="39">
        <f t="shared" si="1"/>
        <v>904</v>
      </c>
      <c r="S21" s="39">
        <f t="shared" si="1"/>
        <v>981</v>
      </c>
      <c r="T21" s="40"/>
      <c r="U21" s="41">
        <f t="shared" si="2"/>
        <v>2840</v>
      </c>
      <c r="V21" s="37"/>
      <c r="W21" s="42"/>
      <c r="X21" s="43">
        <f t="shared" si="3"/>
        <v>7.6913620717915521E-3</v>
      </c>
      <c r="Y21" s="43">
        <f t="shared" si="3"/>
        <v>1.0731262987105472E-2</v>
      </c>
      <c r="Z21" s="43">
        <f t="shared" si="3"/>
        <v>7.442990714366271E-3</v>
      </c>
      <c r="AA21" s="43">
        <f t="shared" si="3"/>
        <v>5.8409143550873344E-2</v>
      </c>
      <c r="AB21" s="43">
        <f t="shared" si="3"/>
        <v>3.6033384647891076E-3</v>
      </c>
      <c r="AC21" s="43">
        <f t="shared" si="3"/>
        <v>3.3986623406407901E-3</v>
      </c>
      <c r="AD21" s="43">
        <f t="shared" si="3"/>
        <v>3.6756578528314154E-3</v>
      </c>
      <c r="AE21" s="44"/>
      <c r="AF21" s="45">
        <f t="shared" si="4"/>
        <v>1.0715687162304866E-2</v>
      </c>
    </row>
    <row r="22" spans="1:32" s="46" customFormat="1" ht="15" hidden="1" outlineLevel="1" thickBot="1" x14ac:dyDescent="0.35">
      <c r="A22" s="68" t="s">
        <v>29</v>
      </c>
      <c r="B22" s="69"/>
      <c r="C22" s="56">
        <v>87695</v>
      </c>
      <c r="D22" s="56">
        <v>90300</v>
      </c>
      <c r="E22" s="56">
        <v>91308</v>
      </c>
      <c r="F22" s="56">
        <v>93243</v>
      </c>
      <c r="G22" s="56">
        <v>95957</v>
      </c>
      <c r="H22" s="56">
        <v>98297</v>
      </c>
      <c r="I22" s="56">
        <v>97685</v>
      </c>
      <c r="J22" s="56">
        <v>97557</v>
      </c>
      <c r="K22" s="37"/>
      <c r="L22" s="70"/>
      <c r="M22" s="71">
        <f t="shared" ref="M22:S22" si="9">IF(D22&gt;0,D22-C22,"")</f>
        <v>2605</v>
      </c>
      <c r="N22" s="71">
        <f t="shared" si="9"/>
        <v>1008</v>
      </c>
      <c r="O22" s="71">
        <f t="shared" si="9"/>
        <v>1935</v>
      </c>
      <c r="P22" s="71">
        <f t="shared" si="9"/>
        <v>2714</v>
      </c>
      <c r="Q22" s="71">
        <f t="shared" si="9"/>
        <v>2340</v>
      </c>
      <c r="R22" s="72">
        <f t="shared" si="9"/>
        <v>-612</v>
      </c>
      <c r="S22" s="72">
        <f t="shared" si="9"/>
        <v>-128</v>
      </c>
      <c r="T22" s="40"/>
      <c r="U22" s="41">
        <f t="shared" si="2"/>
        <v>1600</v>
      </c>
      <c r="V22" s="37"/>
      <c r="W22" s="42"/>
      <c r="X22" s="43">
        <f t="shared" ref="X22:AD22" si="10">IF(D22&gt;0,IFERROR(D22/C22-1, 0),"")</f>
        <v>2.9705228348252399E-2</v>
      </c>
      <c r="Y22" s="43">
        <f t="shared" si="10"/>
        <v>1.1162790697674341E-2</v>
      </c>
      <c r="Z22" s="43">
        <f t="shared" si="10"/>
        <v>2.1192009462478678E-2</v>
      </c>
      <c r="AA22" s="43">
        <f t="shared" si="10"/>
        <v>2.9106742597299506E-2</v>
      </c>
      <c r="AB22" s="43">
        <f t="shared" si="10"/>
        <v>2.4385922861281717E-2</v>
      </c>
      <c r="AC22" s="43">
        <f t="shared" si="10"/>
        <v>-6.2260292786148197E-3</v>
      </c>
      <c r="AD22" s="43">
        <f t="shared" si="10"/>
        <v>-1.3103342376004079E-3</v>
      </c>
      <c r="AE22" s="44"/>
      <c r="AF22" s="45">
        <f t="shared" si="4"/>
        <v>1.6674135289765246E-2</v>
      </c>
    </row>
    <row r="23" spans="1:32" s="46" customFormat="1" collapsed="1" x14ac:dyDescent="0.3">
      <c r="B23" s="1"/>
      <c r="C23" s="73"/>
      <c r="D23" s="73"/>
      <c r="E23" s="73"/>
      <c r="F23" s="73"/>
      <c r="G23" s="73"/>
      <c r="H23" s="73"/>
      <c r="I23" s="73"/>
      <c r="J23" s="73"/>
      <c r="K23" s="37"/>
      <c r="L23" s="73"/>
      <c r="M23" s="73"/>
      <c r="N23" s="73"/>
      <c r="O23" s="73"/>
      <c r="P23" s="73"/>
      <c r="Q23" s="73"/>
      <c r="R23" s="73"/>
      <c r="S23" s="73"/>
      <c r="T23" s="74"/>
      <c r="U23" s="73"/>
      <c r="V23" s="37"/>
      <c r="W23" s="73"/>
      <c r="X23" s="73"/>
      <c r="Y23" s="73"/>
      <c r="Z23" s="73"/>
      <c r="AA23" s="73"/>
      <c r="AB23" s="73"/>
      <c r="AC23" s="73"/>
      <c r="AD23" s="73"/>
      <c r="AE23" s="74"/>
      <c r="AF23" s="73"/>
    </row>
    <row r="24" spans="1:32" s="46" customFormat="1" x14ac:dyDescent="0.3">
      <c r="B24" s="1"/>
      <c r="C24" s="73"/>
      <c r="D24" s="73"/>
      <c r="E24" s="73"/>
      <c r="F24" s="73"/>
      <c r="G24" s="73"/>
      <c r="H24" s="73"/>
      <c r="I24" s="73"/>
      <c r="J24" s="73"/>
      <c r="K24" s="37"/>
      <c r="L24" s="73"/>
      <c r="M24" s="73"/>
      <c r="N24" s="73"/>
      <c r="O24" s="73"/>
      <c r="P24" s="73"/>
      <c r="Q24" s="73"/>
      <c r="R24" s="73"/>
      <c r="S24" s="73"/>
      <c r="T24" s="74"/>
      <c r="U24" s="73"/>
      <c r="V24" s="37"/>
      <c r="W24" s="73"/>
      <c r="X24" s="73"/>
      <c r="Y24" s="73"/>
      <c r="Z24" s="73"/>
      <c r="AA24" s="73"/>
      <c r="AB24" s="73"/>
      <c r="AC24" s="73"/>
      <c r="AD24" s="73"/>
      <c r="AE24" s="74"/>
      <c r="AF24" s="73"/>
    </row>
    <row r="25" spans="1:32" s="46" customFormat="1" x14ac:dyDescent="0.3">
      <c r="B25" s="1"/>
      <c r="C25" s="75"/>
      <c r="D25" s="73"/>
      <c r="E25" s="73"/>
      <c r="F25" s="73"/>
      <c r="G25" s="73"/>
      <c r="H25" s="73"/>
      <c r="I25" s="73"/>
      <c r="J25" s="73"/>
      <c r="K25" s="37"/>
      <c r="L25" s="73"/>
      <c r="M25" s="73"/>
      <c r="N25" s="73"/>
      <c r="O25" s="73"/>
      <c r="P25" s="73"/>
      <c r="Q25" s="73"/>
      <c r="R25" s="73"/>
      <c r="S25" s="73"/>
      <c r="T25" s="74"/>
      <c r="U25" s="73"/>
      <c r="V25" s="37"/>
      <c r="W25" s="73"/>
      <c r="X25" s="73"/>
      <c r="Y25" s="73"/>
      <c r="Z25" s="73"/>
      <c r="AA25" s="73"/>
      <c r="AB25" s="73"/>
      <c r="AC25" s="73"/>
      <c r="AD25" s="73"/>
      <c r="AE25" s="74"/>
      <c r="AF25" s="73"/>
    </row>
    <row r="26" spans="1:32" s="46" customFormat="1" x14ac:dyDescent="0.3">
      <c r="A26" s="76" t="s">
        <v>30</v>
      </c>
      <c r="B26" s="1"/>
      <c r="C26" s="77"/>
      <c r="D26" s="77"/>
      <c r="E26" s="77"/>
      <c r="F26" s="77"/>
      <c r="G26" s="77"/>
      <c r="H26" s="77"/>
      <c r="I26" s="77"/>
      <c r="J26" s="77"/>
      <c r="K26" s="37"/>
      <c r="L26" s="73"/>
      <c r="M26" s="73"/>
      <c r="N26" s="73"/>
      <c r="O26" s="73"/>
      <c r="P26" s="73"/>
      <c r="Q26" s="73"/>
      <c r="R26" s="73"/>
      <c r="S26" s="73"/>
      <c r="T26" s="74"/>
      <c r="U26" s="73"/>
      <c r="V26" s="37"/>
      <c r="W26" s="73"/>
      <c r="X26" s="73"/>
      <c r="Y26" s="73"/>
      <c r="Z26" s="73"/>
      <c r="AA26" s="73"/>
      <c r="AB26" s="73"/>
      <c r="AC26" s="73"/>
      <c r="AD26" s="73"/>
      <c r="AE26" s="74"/>
      <c r="AF26" s="73"/>
    </row>
    <row r="27" spans="1:32" s="46" customFormat="1" x14ac:dyDescent="0.3">
      <c r="A27" s="78" t="s">
        <v>31</v>
      </c>
      <c r="B27" s="79" t="s">
        <v>32</v>
      </c>
      <c r="C27" s="57">
        <f t="shared" ref="C27:J27" si="11">C6+C10</f>
        <v>752961</v>
      </c>
      <c r="D27" s="57">
        <f t="shared" si="11"/>
        <v>754428</v>
      </c>
      <c r="E27" s="57">
        <f t="shared" si="11"/>
        <v>755658</v>
      </c>
      <c r="F27" s="57">
        <f t="shared" si="11"/>
        <v>746077</v>
      </c>
      <c r="G27" s="59">
        <f t="shared" si="11"/>
        <v>756718</v>
      </c>
      <c r="H27" s="57">
        <f t="shared" si="11"/>
        <v>752321</v>
      </c>
      <c r="I27" s="57">
        <f t="shared" si="11"/>
        <v>747200</v>
      </c>
      <c r="J27" s="57">
        <f t="shared" si="11"/>
        <v>748514</v>
      </c>
      <c r="K27" s="52"/>
      <c r="L27" s="61"/>
      <c r="M27" s="20">
        <f t="shared" ref="M27:S42" si="12">IF(D27&gt;0,D27-C27,"")</f>
        <v>1467</v>
      </c>
      <c r="N27" s="20">
        <f t="shared" si="12"/>
        <v>1230</v>
      </c>
      <c r="O27" s="20">
        <f t="shared" si="12"/>
        <v>-9581</v>
      </c>
      <c r="P27" s="33">
        <f t="shared" si="12"/>
        <v>10641</v>
      </c>
      <c r="Q27" s="20">
        <f t="shared" si="12"/>
        <v>-4397</v>
      </c>
      <c r="R27" s="20">
        <f t="shared" si="12"/>
        <v>-5121</v>
      </c>
      <c r="S27" s="20">
        <f t="shared" si="12"/>
        <v>1314</v>
      </c>
      <c r="T27" s="25"/>
      <c r="U27" s="20">
        <f t="shared" ref="U27:U43" si="13">J27-G27</f>
        <v>-8204</v>
      </c>
      <c r="V27" s="52"/>
      <c r="W27" s="61"/>
      <c r="X27" s="27">
        <f t="shared" ref="X27:AD42" si="14">IF(D27&gt;0,IFERROR(D27/C27-1, 0),"")</f>
        <v>1.9483080797013663E-3</v>
      </c>
      <c r="Y27" s="27">
        <f t="shared" si="14"/>
        <v>1.6303742703080992E-3</v>
      </c>
      <c r="Z27" s="27">
        <f t="shared" si="14"/>
        <v>-1.2679016168690049E-2</v>
      </c>
      <c r="AA27" s="27">
        <f t="shared" si="14"/>
        <v>1.4262602921682355E-2</v>
      </c>
      <c r="AB27" s="27">
        <f t="shared" si="14"/>
        <v>-5.8106190152737991E-3</v>
      </c>
      <c r="AC27" s="27">
        <f t="shared" si="14"/>
        <v>-6.8069348057544499E-3</v>
      </c>
      <c r="AD27" s="27">
        <f t="shared" si="14"/>
        <v>1.7585653104925658E-3</v>
      </c>
      <c r="AE27" s="28"/>
      <c r="AF27" s="27">
        <f t="shared" ref="AF27:AF43" si="15">IF(J27&gt;0,IFERROR(J27/G27-1, 0),"")</f>
        <v>-1.0841555242507739E-2</v>
      </c>
    </row>
    <row r="28" spans="1:32" s="46" customFormat="1" hidden="1" outlineLevel="1" x14ac:dyDescent="0.3">
      <c r="A28" s="80" t="s">
        <v>33</v>
      </c>
      <c r="B28" s="79"/>
      <c r="C28" s="36">
        <f>C29+C30</f>
        <v>279268</v>
      </c>
      <c r="D28" s="36">
        <f t="shared" ref="D28:J28" si="16">D29+D30</f>
        <v>285266</v>
      </c>
      <c r="E28" s="36">
        <f t="shared" si="16"/>
        <v>290293</v>
      </c>
      <c r="F28" s="36">
        <f t="shared" si="16"/>
        <v>286363</v>
      </c>
      <c r="G28" s="39">
        <f t="shared" si="16"/>
        <v>301664</v>
      </c>
      <c r="H28" s="36">
        <f t="shared" si="16"/>
        <v>303899</v>
      </c>
      <c r="I28" s="36">
        <f t="shared" si="16"/>
        <v>297653</v>
      </c>
      <c r="J28" s="36">
        <f t="shared" si="16"/>
        <v>296742</v>
      </c>
      <c r="K28" s="37"/>
      <c r="L28" s="42"/>
      <c r="M28" s="41">
        <f t="shared" si="12"/>
        <v>5998</v>
      </c>
      <c r="N28" s="41">
        <f t="shared" si="12"/>
        <v>5027</v>
      </c>
      <c r="O28" s="41">
        <f t="shared" si="12"/>
        <v>-3930</v>
      </c>
      <c r="P28" s="81">
        <f t="shared" si="12"/>
        <v>15301</v>
      </c>
      <c r="Q28" s="41">
        <f t="shared" si="12"/>
        <v>2235</v>
      </c>
      <c r="R28" s="41">
        <f t="shared" si="12"/>
        <v>-6246</v>
      </c>
      <c r="S28" s="41">
        <f t="shared" si="12"/>
        <v>-911</v>
      </c>
      <c r="T28" s="82"/>
      <c r="U28" s="41">
        <f t="shared" si="13"/>
        <v>-4922</v>
      </c>
      <c r="V28" s="37"/>
      <c r="W28" s="42"/>
      <c r="X28" s="45">
        <f t="shared" si="14"/>
        <v>2.147757709440401E-2</v>
      </c>
      <c r="Y28" s="45">
        <f t="shared" si="14"/>
        <v>1.7622149152019428E-2</v>
      </c>
      <c r="Z28" s="45">
        <f t="shared" si="14"/>
        <v>-1.3538046043135687E-2</v>
      </c>
      <c r="AA28" s="45">
        <f t="shared" si="14"/>
        <v>5.343218223024615E-2</v>
      </c>
      <c r="AB28" s="45">
        <f t="shared" si="14"/>
        <v>7.4089052720907045E-3</v>
      </c>
      <c r="AC28" s="45">
        <f t="shared" si="14"/>
        <v>-2.0552881055877159E-2</v>
      </c>
      <c r="AD28" s="45">
        <f t="shared" si="14"/>
        <v>-3.0606108455147885E-3</v>
      </c>
      <c r="AE28" s="83"/>
      <c r="AF28" s="45">
        <f t="shared" si="15"/>
        <v>-1.6316166330752058E-2</v>
      </c>
    </row>
    <row r="29" spans="1:32" s="46" customFormat="1" hidden="1" outlineLevel="1" x14ac:dyDescent="0.3">
      <c r="A29" s="84" t="s">
        <v>8</v>
      </c>
      <c r="B29" s="85"/>
      <c r="C29" s="56">
        <v>273419</v>
      </c>
      <c r="D29" s="56">
        <v>278724</v>
      </c>
      <c r="E29" s="56">
        <v>283492</v>
      </c>
      <c r="F29" s="56">
        <v>279017</v>
      </c>
      <c r="G29" s="86">
        <v>293456</v>
      </c>
      <c r="H29" s="56">
        <v>295546</v>
      </c>
      <c r="I29" s="56">
        <v>289281</v>
      </c>
      <c r="J29" s="56">
        <v>288248</v>
      </c>
      <c r="K29" s="37"/>
      <c r="L29" s="42"/>
      <c r="M29" s="41">
        <f t="shared" si="12"/>
        <v>5305</v>
      </c>
      <c r="N29" s="41">
        <f t="shared" si="12"/>
        <v>4768</v>
      </c>
      <c r="O29" s="41">
        <f t="shared" si="12"/>
        <v>-4475</v>
      </c>
      <c r="P29" s="81">
        <f t="shared" si="12"/>
        <v>14439</v>
      </c>
      <c r="Q29" s="41">
        <f t="shared" si="12"/>
        <v>2090</v>
      </c>
      <c r="R29" s="41">
        <f t="shared" si="12"/>
        <v>-6265</v>
      </c>
      <c r="S29" s="41">
        <f t="shared" si="12"/>
        <v>-1033</v>
      </c>
      <c r="T29" s="82"/>
      <c r="U29" s="41">
        <f t="shared" si="13"/>
        <v>-5208</v>
      </c>
      <c r="V29" s="37"/>
      <c r="W29" s="42"/>
      <c r="X29" s="45">
        <f t="shared" si="14"/>
        <v>1.9402455571851274E-2</v>
      </c>
      <c r="Y29" s="45">
        <f t="shared" si="14"/>
        <v>1.7106528321924275E-2</v>
      </c>
      <c r="Z29" s="45">
        <f t="shared" si="14"/>
        <v>-1.5785277891439575E-2</v>
      </c>
      <c r="AA29" s="45">
        <f t="shared" si="14"/>
        <v>5.1749534974571354E-2</v>
      </c>
      <c r="AB29" s="45">
        <f t="shared" si="14"/>
        <v>7.1220217000163011E-3</v>
      </c>
      <c r="AC29" s="45">
        <f t="shared" si="14"/>
        <v>-2.1198053771663283E-2</v>
      </c>
      <c r="AD29" s="45">
        <f t="shared" si="14"/>
        <v>-3.570922390340181E-3</v>
      </c>
      <c r="AE29" s="83"/>
      <c r="AF29" s="45">
        <f t="shared" si="15"/>
        <v>-1.7747123929992892E-2</v>
      </c>
    </row>
    <row r="30" spans="1:32" s="46" customFormat="1" hidden="1" outlineLevel="1" x14ac:dyDescent="0.3">
      <c r="A30" s="84" t="s">
        <v>34</v>
      </c>
      <c r="B30" s="85"/>
      <c r="C30" s="56">
        <v>5849</v>
      </c>
      <c r="D30" s="56">
        <v>6542</v>
      </c>
      <c r="E30" s="56">
        <v>6801</v>
      </c>
      <c r="F30" s="56">
        <v>7346</v>
      </c>
      <c r="G30" s="86">
        <v>8208</v>
      </c>
      <c r="H30" s="56">
        <v>8353</v>
      </c>
      <c r="I30" s="56">
        <v>8372</v>
      </c>
      <c r="J30" s="56">
        <v>8494</v>
      </c>
      <c r="K30" s="37"/>
      <c r="L30" s="42"/>
      <c r="M30" s="41">
        <f t="shared" si="12"/>
        <v>693</v>
      </c>
      <c r="N30" s="41">
        <f t="shared" si="12"/>
        <v>259</v>
      </c>
      <c r="O30" s="41">
        <f t="shared" si="12"/>
        <v>545</v>
      </c>
      <c r="P30" s="81">
        <f t="shared" si="12"/>
        <v>862</v>
      </c>
      <c r="Q30" s="41">
        <f t="shared" si="12"/>
        <v>145</v>
      </c>
      <c r="R30" s="41">
        <f t="shared" si="12"/>
        <v>19</v>
      </c>
      <c r="S30" s="41">
        <f t="shared" si="12"/>
        <v>122</v>
      </c>
      <c r="T30" s="82"/>
      <c r="U30" s="41">
        <f t="shared" si="13"/>
        <v>286</v>
      </c>
      <c r="V30" s="37"/>
      <c r="W30" s="42"/>
      <c r="X30" s="45">
        <f t="shared" si="14"/>
        <v>0.11848179175927509</v>
      </c>
      <c r="Y30" s="45">
        <f t="shared" si="14"/>
        <v>3.9590339345765724E-2</v>
      </c>
      <c r="Z30" s="45">
        <f t="shared" si="14"/>
        <v>8.0135274224378827E-2</v>
      </c>
      <c r="AA30" s="45">
        <f t="shared" si="14"/>
        <v>0.11734277157636819</v>
      </c>
      <c r="AB30" s="45">
        <f t="shared" si="14"/>
        <v>1.7665692007797329E-2</v>
      </c>
      <c r="AC30" s="45">
        <f t="shared" si="14"/>
        <v>2.2746318687896228E-3</v>
      </c>
      <c r="AD30" s="45">
        <f t="shared" si="14"/>
        <v>1.4572384137601535E-2</v>
      </c>
      <c r="AE30" s="83"/>
      <c r="AF30" s="45">
        <f t="shared" si="15"/>
        <v>3.4844054580896788E-2</v>
      </c>
    </row>
    <row r="31" spans="1:32" s="46" customFormat="1" hidden="1" outlineLevel="1" x14ac:dyDescent="0.3">
      <c r="A31" s="80" t="s">
        <v>35</v>
      </c>
      <c r="B31" s="79"/>
      <c r="C31" s="36">
        <f t="shared" ref="C31:J31" si="17">C32+C33</f>
        <v>473693</v>
      </c>
      <c r="D31" s="36">
        <f t="shared" si="17"/>
        <v>469162</v>
      </c>
      <c r="E31" s="36">
        <f t="shared" si="17"/>
        <v>465365</v>
      </c>
      <c r="F31" s="36">
        <f t="shared" si="17"/>
        <v>459714</v>
      </c>
      <c r="G31" s="39">
        <f t="shared" si="17"/>
        <v>455054</v>
      </c>
      <c r="H31" s="36">
        <f t="shared" si="17"/>
        <v>448422</v>
      </c>
      <c r="I31" s="36">
        <f t="shared" si="17"/>
        <v>449547</v>
      </c>
      <c r="J31" s="36">
        <f t="shared" si="17"/>
        <v>451772</v>
      </c>
      <c r="K31" s="37"/>
      <c r="L31" s="42"/>
      <c r="M31" s="41">
        <f t="shared" si="12"/>
        <v>-4531</v>
      </c>
      <c r="N31" s="41">
        <f t="shared" si="12"/>
        <v>-3797</v>
      </c>
      <c r="O31" s="41">
        <f t="shared" si="12"/>
        <v>-5651</v>
      </c>
      <c r="P31" s="81">
        <f t="shared" si="12"/>
        <v>-4660</v>
      </c>
      <c r="Q31" s="41">
        <f t="shared" si="12"/>
        <v>-6632</v>
      </c>
      <c r="R31" s="41">
        <f t="shared" si="12"/>
        <v>1125</v>
      </c>
      <c r="S31" s="41">
        <f t="shared" si="12"/>
        <v>2225</v>
      </c>
      <c r="T31" s="82"/>
      <c r="U31" s="41">
        <f t="shared" si="13"/>
        <v>-3282</v>
      </c>
      <c r="V31" s="37"/>
      <c r="W31" s="42"/>
      <c r="X31" s="45">
        <f t="shared" si="14"/>
        <v>-9.5652669556020031E-3</v>
      </c>
      <c r="Y31" s="45">
        <f t="shared" si="14"/>
        <v>-8.0931533244380516E-3</v>
      </c>
      <c r="Z31" s="45">
        <f t="shared" si="14"/>
        <v>-1.2143156447089964E-2</v>
      </c>
      <c r="AA31" s="45">
        <f t="shared" si="14"/>
        <v>-1.0136737188773837E-2</v>
      </c>
      <c r="AB31" s="45">
        <f t="shared" si="14"/>
        <v>-1.4574094503070012E-2</v>
      </c>
      <c r="AC31" s="45">
        <f t="shared" si="14"/>
        <v>2.5087975166249166E-3</v>
      </c>
      <c r="AD31" s="45">
        <f t="shared" si="14"/>
        <v>4.9494268674910025E-3</v>
      </c>
      <c r="AE31" s="83"/>
      <c r="AF31" s="45">
        <f t="shared" si="15"/>
        <v>-7.2123308442514356E-3</v>
      </c>
    </row>
    <row r="32" spans="1:32" s="46" customFormat="1" hidden="1" outlineLevel="1" x14ac:dyDescent="0.3">
      <c r="A32" s="84" t="s">
        <v>8</v>
      </c>
      <c r="B32" s="85"/>
      <c r="C32" s="56">
        <v>56517</v>
      </c>
      <c r="D32" s="56">
        <v>55141</v>
      </c>
      <c r="E32" s="56">
        <v>55313</v>
      </c>
      <c r="F32" s="56">
        <v>55011</v>
      </c>
      <c r="G32" s="86">
        <v>56204</v>
      </c>
      <c r="H32" s="56">
        <v>54520</v>
      </c>
      <c r="I32" s="56">
        <v>57419</v>
      </c>
      <c r="J32" s="56">
        <v>59743</v>
      </c>
      <c r="K32" s="37"/>
      <c r="L32" s="42"/>
      <c r="M32" s="41">
        <f t="shared" si="12"/>
        <v>-1376</v>
      </c>
      <c r="N32" s="41">
        <f t="shared" si="12"/>
        <v>172</v>
      </c>
      <c r="O32" s="41">
        <f t="shared" si="12"/>
        <v>-302</v>
      </c>
      <c r="P32" s="81">
        <f t="shared" si="12"/>
        <v>1193</v>
      </c>
      <c r="Q32" s="41">
        <f t="shared" si="12"/>
        <v>-1684</v>
      </c>
      <c r="R32" s="41">
        <f t="shared" si="12"/>
        <v>2899</v>
      </c>
      <c r="S32" s="41">
        <f t="shared" si="12"/>
        <v>2324</v>
      </c>
      <c r="T32" s="82"/>
      <c r="U32" s="41">
        <f t="shared" si="13"/>
        <v>3539</v>
      </c>
      <c r="V32" s="37"/>
      <c r="W32" s="42"/>
      <c r="X32" s="45">
        <f t="shared" si="14"/>
        <v>-2.4346656758143514E-2</v>
      </c>
      <c r="Y32" s="45">
        <f t="shared" si="14"/>
        <v>3.1192760377940498E-3</v>
      </c>
      <c r="Z32" s="45">
        <f t="shared" si="14"/>
        <v>-5.4598376511850732E-3</v>
      </c>
      <c r="AA32" s="45">
        <f t="shared" si="14"/>
        <v>2.1686571776553754E-2</v>
      </c>
      <c r="AB32" s="45">
        <f t="shared" si="14"/>
        <v>-2.9962280264749785E-2</v>
      </c>
      <c r="AC32" s="45">
        <f t="shared" si="14"/>
        <v>5.3173147468818849E-2</v>
      </c>
      <c r="AD32" s="45">
        <f t="shared" si="14"/>
        <v>4.0474407426113412E-2</v>
      </c>
      <c r="AE32" s="83"/>
      <c r="AF32" s="45">
        <f t="shared" si="15"/>
        <v>6.2967048608639997E-2</v>
      </c>
    </row>
    <row r="33" spans="1:32" s="46" customFormat="1" hidden="1" outlineLevel="1" x14ac:dyDescent="0.3">
      <c r="A33" s="84" t="s">
        <v>34</v>
      </c>
      <c r="B33" s="85"/>
      <c r="C33" s="56">
        <v>417176</v>
      </c>
      <c r="D33" s="56">
        <v>414021</v>
      </c>
      <c r="E33" s="56">
        <v>410052</v>
      </c>
      <c r="F33" s="56">
        <v>404703</v>
      </c>
      <c r="G33" s="86">
        <v>398850</v>
      </c>
      <c r="H33" s="56">
        <v>393902</v>
      </c>
      <c r="I33" s="56">
        <v>392128</v>
      </c>
      <c r="J33" s="56">
        <v>392029</v>
      </c>
      <c r="K33" s="37"/>
      <c r="L33" s="42"/>
      <c r="M33" s="41">
        <f t="shared" si="12"/>
        <v>-3155</v>
      </c>
      <c r="N33" s="41">
        <f t="shared" si="12"/>
        <v>-3969</v>
      </c>
      <c r="O33" s="41">
        <f t="shared" si="12"/>
        <v>-5349</v>
      </c>
      <c r="P33" s="81">
        <f t="shared" si="12"/>
        <v>-5853</v>
      </c>
      <c r="Q33" s="41">
        <f t="shared" si="12"/>
        <v>-4948</v>
      </c>
      <c r="R33" s="41">
        <f t="shared" si="12"/>
        <v>-1774</v>
      </c>
      <c r="S33" s="41">
        <f t="shared" si="12"/>
        <v>-99</v>
      </c>
      <c r="T33" s="82"/>
      <c r="U33" s="41">
        <f t="shared" si="13"/>
        <v>-6821</v>
      </c>
      <c r="V33" s="37"/>
      <c r="W33" s="42"/>
      <c r="X33" s="45">
        <f t="shared" si="14"/>
        <v>-7.5627552879360405E-3</v>
      </c>
      <c r="Y33" s="45">
        <f t="shared" si="14"/>
        <v>-9.5864702515089384E-3</v>
      </c>
      <c r="Z33" s="45">
        <f t="shared" si="14"/>
        <v>-1.3044687015305367E-2</v>
      </c>
      <c r="AA33" s="45">
        <f t="shared" si="14"/>
        <v>-1.4462457654131566E-2</v>
      </c>
      <c r="AB33" s="45">
        <f t="shared" si="14"/>
        <v>-1.2405666290585482E-2</v>
      </c>
      <c r="AC33" s="45">
        <f t="shared" si="14"/>
        <v>-4.5036582703311678E-3</v>
      </c>
      <c r="AD33" s="45">
        <f t="shared" si="14"/>
        <v>-2.5246858168759267E-4</v>
      </c>
      <c r="AE33" s="83"/>
      <c r="AF33" s="45">
        <f t="shared" si="15"/>
        <v>-1.7101667293468736E-2</v>
      </c>
    </row>
    <row r="34" spans="1:32" s="46" customFormat="1" collapsed="1" x14ac:dyDescent="0.3">
      <c r="A34" s="78" t="s">
        <v>36</v>
      </c>
      <c r="B34" s="79" t="s">
        <v>37</v>
      </c>
      <c r="C34" s="57">
        <f t="shared" ref="C34:J34" si="18">C10+C11+C12</f>
        <v>3708942</v>
      </c>
      <c r="D34" s="57">
        <f t="shared" si="18"/>
        <v>3711517</v>
      </c>
      <c r="E34" s="57">
        <f t="shared" si="18"/>
        <v>3685118</v>
      </c>
      <c r="F34" s="57">
        <f t="shared" si="18"/>
        <v>3694749</v>
      </c>
      <c r="G34" s="59">
        <f t="shared" si="18"/>
        <v>3692281</v>
      </c>
      <c r="H34" s="57">
        <f t="shared" si="18"/>
        <v>3672826.7486586915</v>
      </c>
      <c r="I34" s="57">
        <f t="shared" si="18"/>
        <v>3660471.0800151969</v>
      </c>
      <c r="J34" s="57">
        <f t="shared" si="18"/>
        <v>3653644.7905581761</v>
      </c>
      <c r="K34" s="52"/>
      <c r="L34" s="61"/>
      <c r="M34" s="20">
        <f t="shared" si="12"/>
        <v>2575</v>
      </c>
      <c r="N34" s="20">
        <f t="shared" si="12"/>
        <v>-26399</v>
      </c>
      <c r="O34" s="20">
        <f t="shared" si="12"/>
        <v>9631</v>
      </c>
      <c r="P34" s="33">
        <f t="shared" si="12"/>
        <v>-2468</v>
      </c>
      <c r="Q34" s="20">
        <f t="shared" si="12"/>
        <v>-19454.251341308467</v>
      </c>
      <c r="R34" s="20">
        <f t="shared" si="12"/>
        <v>-12355.668643494602</v>
      </c>
      <c r="S34" s="20">
        <f t="shared" si="12"/>
        <v>-6826.2894570208155</v>
      </c>
      <c r="T34" s="25"/>
      <c r="U34" s="20">
        <f t="shared" si="13"/>
        <v>-38636.209441823885</v>
      </c>
      <c r="V34" s="52"/>
      <c r="W34" s="61"/>
      <c r="X34" s="27">
        <f t="shared" si="14"/>
        <v>6.9426806889949511E-4</v>
      </c>
      <c r="Y34" s="27">
        <f t="shared" si="14"/>
        <v>-7.1127250663273189E-3</v>
      </c>
      <c r="Z34" s="27">
        <f t="shared" si="14"/>
        <v>2.6134848327787896E-3</v>
      </c>
      <c r="AA34" s="27">
        <f t="shared" si="14"/>
        <v>-6.6797500993975856E-4</v>
      </c>
      <c r="AB34" s="27">
        <f t="shared" si="14"/>
        <v>-5.2688978280115428E-3</v>
      </c>
      <c r="AC34" s="27">
        <f t="shared" si="14"/>
        <v>-3.3640760888072885E-3</v>
      </c>
      <c r="AD34" s="27">
        <f t="shared" si="14"/>
        <v>-1.864866381349084E-3</v>
      </c>
      <c r="AE34" s="28"/>
      <c r="AF34" s="27">
        <f t="shared" si="15"/>
        <v>-1.04640490368485E-2</v>
      </c>
    </row>
    <row r="35" spans="1:32" s="46" customFormat="1" x14ac:dyDescent="0.3">
      <c r="A35" s="78" t="s">
        <v>38</v>
      </c>
      <c r="B35" s="79" t="s">
        <v>39</v>
      </c>
      <c r="C35" s="57">
        <f t="shared" ref="C35:J35" si="19">C13+C19</f>
        <v>2376078</v>
      </c>
      <c r="D35" s="57">
        <f t="shared" si="19"/>
        <v>2386777</v>
      </c>
      <c r="E35" s="57">
        <f t="shared" si="19"/>
        <v>2400806</v>
      </c>
      <c r="F35" s="57">
        <f t="shared" si="19"/>
        <v>2387610</v>
      </c>
      <c r="G35" s="57">
        <f t="shared" si="19"/>
        <v>2386154</v>
      </c>
      <c r="H35" s="57">
        <f t="shared" si="19"/>
        <v>2408697</v>
      </c>
      <c r="I35" s="57">
        <f t="shared" si="19"/>
        <v>2421460</v>
      </c>
      <c r="J35" s="57">
        <f t="shared" si="19"/>
        <v>2435914</v>
      </c>
      <c r="K35" s="52"/>
      <c r="L35" s="61"/>
      <c r="M35" s="20">
        <f t="shared" si="12"/>
        <v>10699</v>
      </c>
      <c r="N35" s="20">
        <f t="shared" si="12"/>
        <v>14029</v>
      </c>
      <c r="O35" s="20">
        <f t="shared" si="12"/>
        <v>-13196</v>
      </c>
      <c r="P35" s="33">
        <f t="shared" si="12"/>
        <v>-1456</v>
      </c>
      <c r="Q35" s="20">
        <f t="shared" si="12"/>
        <v>22543</v>
      </c>
      <c r="R35" s="20">
        <f t="shared" si="12"/>
        <v>12763</v>
      </c>
      <c r="S35" s="20">
        <f t="shared" si="12"/>
        <v>14454</v>
      </c>
      <c r="T35" s="25"/>
      <c r="U35" s="20">
        <f t="shared" si="13"/>
        <v>49760</v>
      </c>
      <c r="V35" s="52"/>
      <c r="W35" s="61"/>
      <c r="X35" s="27">
        <f t="shared" si="14"/>
        <v>4.5027983088097301E-3</v>
      </c>
      <c r="Y35" s="27">
        <f t="shared" si="14"/>
        <v>5.877800900544905E-3</v>
      </c>
      <c r="Z35" s="27">
        <f t="shared" si="14"/>
        <v>-5.4964874296382638E-3</v>
      </c>
      <c r="AA35" s="27">
        <f t="shared" si="14"/>
        <v>-6.0981483575628381E-4</v>
      </c>
      <c r="AB35" s="27">
        <f t="shared" si="14"/>
        <v>9.4474204095795766E-3</v>
      </c>
      <c r="AC35" s="27">
        <f t="shared" si="14"/>
        <v>5.298715446567126E-3</v>
      </c>
      <c r="AD35" s="27">
        <f t="shared" si="14"/>
        <v>5.9691260644405553E-3</v>
      </c>
      <c r="AE35" s="28"/>
      <c r="AF35" s="27">
        <f t="shared" si="15"/>
        <v>2.0853641466560768E-2</v>
      </c>
    </row>
    <row r="36" spans="1:32" s="46" customFormat="1" x14ac:dyDescent="0.3">
      <c r="A36" s="78" t="s">
        <v>40</v>
      </c>
      <c r="B36" s="79" t="s">
        <v>41</v>
      </c>
      <c r="C36" s="57">
        <f t="shared" ref="C36:J36" si="20">C37+C42</f>
        <v>591033</v>
      </c>
      <c r="D36" s="57">
        <f t="shared" si="20"/>
        <v>605714</v>
      </c>
      <c r="E36" s="57">
        <f t="shared" si="20"/>
        <v>599163</v>
      </c>
      <c r="F36" s="57">
        <f t="shared" si="20"/>
        <v>601382</v>
      </c>
      <c r="G36" s="59">
        <f t="shared" si="20"/>
        <v>614553</v>
      </c>
      <c r="H36" s="57">
        <f t="shared" si="20"/>
        <v>623238</v>
      </c>
      <c r="I36" s="57">
        <f t="shared" si="20"/>
        <v>626699</v>
      </c>
      <c r="J36" s="57">
        <f t="shared" si="20"/>
        <v>631680</v>
      </c>
      <c r="K36" s="52"/>
      <c r="L36" s="61"/>
      <c r="M36" s="20">
        <f t="shared" si="12"/>
        <v>14681</v>
      </c>
      <c r="N36" s="20">
        <f t="shared" si="12"/>
        <v>-6551</v>
      </c>
      <c r="O36" s="20">
        <f t="shared" si="12"/>
        <v>2219</v>
      </c>
      <c r="P36" s="33">
        <f t="shared" si="12"/>
        <v>13171</v>
      </c>
      <c r="Q36" s="20">
        <f t="shared" si="12"/>
        <v>8685</v>
      </c>
      <c r="R36" s="20">
        <f t="shared" si="12"/>
        <v>3461</v>
      </c>
      <c r="S36" s="20">
        <f t="shared" si="12"/>
        <v>4981</v>
      </c>
      <c r="T36" s="25"/>
      <c r="U36" s="20">
        <f t="shared" si="13"/>
        <v>17127</v>
      </c>
      <c r="V36" s="52"/>
      <c r="W36" s="61"/>
      <c r="X36" s="27">
        <f t="shared" si="14"/>
        <v>2.4839560565992125E-2</v>
      </c>
      <c r="Y36" s="27">
        <f t="shared" si="14"/>
        <v>-1.081533529025247E-2</v>
      </c>
      <c r="Z36" s="27">
        <f t="shared" si="14"/>
        <v>3.7034997154363758E-3</v>
      </c>
      <c r="AA36" s="27">
        <f t="shared" si="14"/>
        <v>2.190122085463142E-2</v>
      </c>
      <c r="AB36" s="27">
        <f t="shared" si="14"/>
        <v>1.4132222932765837E-2</v>
      </c>
      <c r="AC36" s="27">
        <f t="shared" si="14"/>
        <v>5.5532557385782333E-3</v>
      </c>
      <c r="AD36" s="27">
        <f t="shared" si="14"/>
        <v>7.9479941726410264E-3</v>
      </c>
      <c r="AE36" s="28"/>
      <c r="AF36" s="27">
        <f t="shared" si="15"/>
        <v>2.7869036519226231E-2</v>
      </c>
    </row>
    <row r="37" spans="1:32" s="46" customFormat="1" x14ac:dyDescent="0.3">
      <c r="A37" s="80" t="s">
        <v>42</v>
      </c>
      <c r="B37" s="79" t="s">
        <v>43</v>
      </c>
      <c r="C37" s="36">
        <f t="shared" ref="C37:I37" si="21">SUM(C38:C41)</f>
        <v>317091</v>
      </c>
      <c r="D37" s="36">
        <f t="shared" si="21"/>
        <v>317513</v>
      </c>
      <c r="E37" s="36">
        <f t="shared" si="21"/>
        <v>316294</v>
      </c>
      <c r="F37" s="36">
        <f t="shared" si="21"/>
        <v>315602</v>
      </c>
      <c r="G37" s="39">
        <f t="shared" si="21"/>
        <v>322337</v>
      </c>
      <c r="H37" s="36">
        <f t="shared" si="21"/>
        <v>323763</v>
      </c>
      <c r="I37" s="36">
        <f t="shared" si="21"/>
        <v>321601</v>
      </c>
      <c r="J37" s="36">
        <f t="shared" ref="J37" si="22">SUM(J38:J41)</f>
        <v>322415</v>
      </c>
      <c r="K37" s="37"/>
      <c r="L37" s="42"/>
      <c r="M37" s="41">
        <f t="shared" si="12"/>
        <v>422</v>
      </c>
      <c r="N37" s="41">
        <f t="shared" si="12"/>
        <v>-1219</v>
      </c>
      <c r="O37" s="41">
        <f t="shared" si="12"/>
        <v>-692</v>
      </c>
      <c r="P37" s="81">
        <f t="shared" si="12"/>
        <v>6735</v>
      </c>
      <c r="Q37" s="41">
        <f t="shared" si="12"/>
        <v>1426</v>
      </c>
      <c r="R37" s="41">
        <f t="shared" si="12"/>
        <v>-2162</v>
      </c>
      <c r="S37" s="41">
        <f t="shared" si="12"/>
        <v>814</v>
      </c>
      <c r="T37" s="82"/>
      <c r="U37" s="41">
        <f t="shared" si="13"/>
        <v>78</v>
      </c>
      <c r="V37" s="37"/>
      <c r="W37" s="42"/>
      <c r="X37" s="45">
        <f t="shared" si="14"/>
        <v>1.3308482423026735E-3</v>
      </c>
      <c r="Y37" s="45">
        <f t="shared" si="14"/>
        <v>-3.8392128826221228E-3</v>
      </c>
      <c r="Z37" s="45">
        <f t="shared" si="14"/>
        <v>-2.1878378976522006E-3</v>
      </c>
      <c r="AA37" s="45">
        <f t="shared" si="14"/>
        <v>2.1340168946964777E-2</v>
      </c>
      <c r="AB37" s="45">
        <f t="shared" si="14"/>
        <v>4.4239414029416668E-3</v>
      </c>
      <c r="AC37" s="45">
        <f t="shared" si="14"/>
        <v>-6.6777241377180552E-3</v>
      </c>
      <c r="AD37" s="45">
        <f t="shared" si="14"/>
        <v>2.531086657068915E-3</v>
      </c>
      <c r="AE37" s="83"/>
      <c r="AF37" s="45">
        <f t="shared" si="15"/>
        <v>2.4198276958586895E-4</v>
      </c>
    </row>
    <row r="38" spans="1:32" s="46" customFormat="1" hidden="1" outlineLevel="1" x14ac:dyDescent="0.3">
      <c r="A38" s="87" t="s">
        <v>44</v>
      </c>
      <c r="B38" s="85"/>
      <c r="C38" s="56">
        <v>59660</v>
      </c>
      <c r="D38" s="56">
        <v>61347</v>
      </c>
      <c r="E38" s="56">
        <v>62892</v>
      </c>
      <c r="F38" s="56">
        <v>63141</v>
      </c>
      <c r="G38" s="86">
        <v>64843</v>
      </c>
      <c r="H38" s="56">
        <v>64889</v>
      </c>
      <c r="I38" s="56">
        <v>64463</v>
      </c>
      <c r="J38" s="56">
        <v>64504</v>
      </c>
      <c r="K38" s="37"/>
      <c r="L38" s="42"/>
      <c r="M38" s="41">
        <f t="shared" si="12"/>
        <v>1687</v>
      </c>
      <c r="N38" s="41">
        <f t="shared" si="12"/>
        <v>1545</v>
      </c>
      <c r="O38" s="41">
        <f t="shared" si="12"/>
        <v>249</v>
      </c>
      <c r="P38" s="81">
        <f t="shared" si="12"/>
        <v>1702</v>
      </c>
      <c r="Q38" s="41">
        <f t="shared" si="12"/>
        <v>46</v>
      </c>
      <c r="R38" s="41">
        <f t="shared" si="12"/>
        <v>-426</v>
      </c>
      <c r="S38" s="41">
        <f t="shared" si="12"/>
        <v>41</v>
      </c>
      <c r="T38" s="82"/>
      <c r="U38" s="41">
        <f t="shared" si="13"/>
        <v>-339</v>
      </c>
      <c r="V38" s="37"/>
      <c r="W38" s="42"/>
      <c r="X38" s="45">
        <f t="shared" si="14"/>
        <v>2.8276902447200714E-2</v>
      </c>
      <c r="Y38" s="45">
        <f t="shared" si="14"/>
        <v>2.5184605604186006E-2</v>
      </c>
      <c r="Z38" s="45">
        <f t="shared" si="14"/>
        <v>3.9591680976913679E-3</v>
      </c>
      <c r="AA38" s="45">
        <f t="shared" si="14"/>
        <v>2.695554394133759E-2</v>
      </c>
      <c r="AB38" s="45">
        <f t="shared" si="14"/>
        <v>7.0940579553702143E-4</v>
      </c>
      <c r="AC38" s="45">
        <f t="shared" si="14"/>
        <v>-6.5650572516142702E-3</v>
      </c>
      <c r="AD38" s="45">
        <f t="shared" si="14"/>
        <v>6.3602376557092555E-4</v>
      </c>
      <c r="AE38" s="83"/>
      <c r="AF38" s="45">
        <f t="shared" si="15"/>
        <v>-5.2280122758046055E-3</v>
      </c>
    </row>
    <row r="39" spans="1:32" s="46" customFormat="1" hidden="1" outlineLevel="1" x14ac:dyDescent="0.3">
      <c r="A39" s="87" t="s">
        <v>45</v>
      </c>
      <c r="B39" s="85"/>
      <c r="C39" s="56">
        <v>23268</v>
      </c>
      <c r="D39" s="56">
        <v>24086</v>
      </c>
      <c r="E39" s="56">
        <v>23495</v>
      </c>
      <c r="F39" s="56">
        <v>25194</v>
      </c>
      <c r="G39" s="86">
        <v>26210</v>
      </c>
      <c r="H39" s="56">
        <v>28569</v>
      </c>
      <c r="I39" s="56">
        <v>28476</v>
      </c>
      <c r="J39" s="56">
        <v>28354</v>
      </c>
      <c r="K39" s="37"/>
      <c r="L39" s="42"/>
      <c r="M39" s="41">
        <f t="shared" si="12"/>
        <v>818</v>
      </c>
      <c r="N39" s="41">
        <f t="shared" si="12"/>
        <v>-591</v>
      </c>
      <c r="O39" s="41">
        <f t="shared" si="12"/>
        <v>1699</v>
      </c>
      <c r="P39" s="81">
        <f t="shared" si="12"/>
        <v>1016</v>
      </c>
      <c r="Q39" s="41">
        <f t="shared" si="12"/>
        <v>2359</v>
      </c>
      <c r="R39" s="41">
        <f t="shared" si="12"/>
        <v>-93</v>
      </c>
      <c r="S39" s="41">
        <f t="shared" si="12"/>
        <v>-122</v>
      </c>
      <c r="T39" s="82"/>
      <c r="U39" s="41">
        <f t="shared" si="13"/>
        <v>2144</v>
      </c>
      <c r="V39" s="37"/>
      <c r="W39" s="42"/>
      <c r="X39" s="45">
        <f t="shared" si="14"/>
        <v>3.5155578476878224E-2</v>
      </c>
      <c r="Y39" s="45">
        <f t="shared" si="14"/>
        <v>-2.4537075479531656E-2</v>
      </c>
      <c r="Z39" s="45">
        <f t="shared" si="14"/>
        <v>7.2313258140029868E-2</v>
      </c>
      <c r="AA39" s="45">
        <f t="shared" si="14"/>
        <v>4.0327061998888691E-2</v>
      </c>
      <c r="AB39" s="45">
        <f t="shared" si="14"/>
        <v>9.0003815337657445E-2</v>
      </c>
      <c r="AC39" s="45">
        <f t="shared" si="14"/>
        <v>-3.2552766985193271E-3</v>
      </c>
      <c r="AD39" s="45">
        <f t="shared" si="14"/>
        <v>-4.2843095940441334E-3</v>
      </c>
      <c r="AE39" s="83"/>
      <c r="AF39" s="45">
        <f t="shared" si="15"/>
        <v>8.1800839374284617E-2</v>
      </c>
    </row>
    <row r="40" spans="1:32" s="46" customFormat="1" hidden="1" outlineLevel="1" x14ac:dyDescent="0.3">
      <c r="A40" s="87" t="s">
        <v>46</v>
      </c>
      <c r="B40" s="85"/>
      <c r="C40" s="56">
        <v>4767</v>
      </c>
      <c r="D40" s="56">
        <v>4867</v>
      </c>
      <c r="E40" s="56">
        <v>4921</v>
      </c>
      <c r="F40" s="56">
        <v>4908</v>
      </c>
      <c r="G40" s="86">
        <v>4904</v>
      </c>
      <c r="H40" s="56">
        <v>4839</v>
      </c>
      <c r="I40" s="56">
        <v>4746</v>
      </c>
      <c r="J40" s="56">
        <v>4699</v>
      </c>
      <c r="K40" s="37"/>
      <c r="L40" s="42"/>
      <c r="M40" s="41">
        <f t="shared" si="12"/>
        <v>100</v>
      </c>
      <c r="N40" s="41">
        <f t="shared" si="12"/>
        <v>54</v>
      </c>
      <c r="O40" s="41">
        <f t="shared" si="12"/>
        <v>-13</v>
      </c>
      <c r="P40" s="81">
        <f t="shared" si="12"/>
        <v>-4</v>
      </c>
      <c r="Q40" s="41">
        <f t="shared" si="12"/>
        <v>-65</v>
      </c>
      <c r="R40" s="41">
        <f t="shared" si="12"/>
        <v>-93</v>
      </c>
      <c r="S40" s="41">
        <f t="shared" si="12"/>
        <v>-47</v>
      </c>
      <c r="T40" s="82"/>
      <c r="U40" s="41">
        <f t="shared" si="13"/>
        <v>-205</v>
      </c>
      <c r="V40" s="37"/>
      <c r="W40" s="42"/>
      <c r="X40" s="45">
        <f t="shared" si="14"/>
        <v>2.0977554017201694E-2</v>
      </c>
      <c r="Y40" s="45">
        <f t="shared" si="14"/>
        <v>1.1095130470515802E-2</v>
      </c>
      <c r="Z40" s="45">
        <f t="shared" si="14"/>
        <v>-2.6417394838447184E-3</v>
      </c>
      <c r="AA40" s="45">
        <f t="shared" si="14"/>
        <v>-8.1499592502032314E-4</v>
      </c>
      <c r="AB40" s="45">
        <f t="shared" si="14"/>
        <v>-1.325448613376834E-2</v>
      </c>
      <c r="AC40" s="45">
        <f t="shared" si="14"/>
        <v>-1.9218846869187844E-2</v>
      </c>
      <c r="AD40" s="45">
        <f t="shared" si="14"/>
        <v>-9.9030762747577272E-3</v>
      </c>
      <c r="AE40" s="83"/>
      <c r="AF40" s="45">
        <f t="shared" si="15"/>
        <v>-4.1802610114192507E-2</v>
      </c>
    </row>
    <row r="41" spans="1:32" s="46" customFormat="1" hidden="1" outlineLevel="1" x14ac:dyDescent="0.3">
      <c r="A41" s="87" t="s">
        <v>47</v>
      </c>
      <c r="B41" s="85"/>
      <c r="C41" s="56">
        <v>229396</v>
      </c>
      <c r="D41" s="56">
        <v>227213</v>
      </c>
      <c r="E41" s="56">
        <v>224986</v>
      </c>
      <c r="F41" s="56">
        <v>222359</v>
      </c>
      <c r="G41" s="86">
        <v>226380</v>
      </c>
      <c r="H41" s="56">
        <v>225466</v>
      </c>
      <c r="I41" s="56">
        <v>223916</v>
      </c>
      <c r="J41" s="56">
        <v>224858</v>
      </c>
      <c r="K41" s="37"/>
      <c r="L41" s="42"/>
      <c r="M41" s="41">
        <f t="shared" si="12"/>
        <v>-2183</v>
      </c>
      <c r="N41" s="41">
        <f t="shared" si="12"/>
        <v>-2227</v>
      </c>
      <c r="O41" s="41">
        <f t="shared" si="12"/>
        <v>-2627</v>
      </c>
      <c r="P41" s="81">
        <f t="shared" si="12"/>
        <v>4021</v>
      </c>
      <c r="Q41" s="41">
        <f t="shared" si="12"/>
        <v>-914</v>
      </c>
      <c r="R41" s="41">
        <f t="shared" si="12"/>
        <v>-1550</v>
      </c>
      <c r="S41" s="41">
        <f t="shared" si="12"/>
        <v>942</v>
      </c>
      <c r="T41" s="82"/>
      <c r="U41" s="41">
        <f t="shared" si="13"/>
        <v>-1522</v>
      </c>
      <c r="V41" s="37"/>
      <c r="W41" s="42"/>
      <c r="X41" s="45">
        <f t="shared" si="14"/>
        <v>-9.5162949659104434E-3</v>
      </c>
      <c r="Y41" s="45">
        <f t="shared" si="14"/>
        <v>-9.8013758015605967E-3</v>
      </c>
      <c r="Z41" s="45">
        <f t="shared" si="14"/>
        <v>-1.1676282079773892E-2</v>
      </c>
      <c r="AA41" s="45">
        <f t="shared" si="14"/>
        <v>1.8083369685958361E-2</v>
      </c>
      <c r="AB41" s="45">
        <f t="shared" si="14"/>
        <v>-4.0374591394999326E-3</v>
      </c>
      <c r="AC41" s="45">
        <f t="shared" si="14"/>
        <v>-6.8746507233906629E-3</v>
      </c>
      <c r="AD41" s="45">
        <f t="shared" si="14"/>
        <v>4.2069347433859594E-3</v>
      </c>
      <c r="AE41" s="83"/>
      <c r="AF41" s="45">
        <f t="shared" si="15"/>
        <v>-6.7232087640251015E-3</v>
      </c>
    </row>
    <row r="42" spans="1:32" s="46" customFormat="1" hidden="1" outlineLevel="1" x14ac:dyDescent="0.3">
      <c r="A42" s="80" t="s">
        <v>48</v>
      </c>
      <c r="B42" s="79" t="s">
        <v>43</v>
      </c>
      <c r="C42" s="36">
        <v>273942</v>
      </c>
      <c r="D42" s="36">
        <v>288201</v>
      </c>
      <c r="E42" s="36">
        <v>282869</v>
      </c>
      <c r="F42" s="36">
        <v>285780</v>
      </c>
      <c r="G42" s="39">
        <v>292216</v>
      </c>
      <c r="H42" s="36">
        <v>299475</v>
      </c>
      <c r="I42" s="36">
        <v>305098</v>
      </c>
      <c r="J42" s="36">
        <v>309265</v>
      </c>
      <c r="K42" s="37"/>
      <c r="L42" s="42"/>
      <c r="M42" s="41">
        <f t="shared" si="12"/>
        <v>14259</v>
      </c>
      <c r="N42" s="41">
        <f t="shared" si="12"/>
        <v>-5332</v>
      </c>
      <c r="O42" s="41">
        <f t="shared" si="12"/>
        <v>2911</v>
      </c>
      <c r="P42" s="81">
        <f t="shared" si="12"/>
        <v>6436</v>
      </c>
      <c r="Q42" s="41">
        <f t="shared" si="12"/>
        <v>7259</v>
      </c>
      <c r="R42" s="41">
        <f t="shared" si="12"/>
        <v>5623</v>
      </c>
      <c r="S42" s="41">
        <f t="shared" si="12"/>
        <v>4167</v>
      </c>
      <c r="T42" s="82"/>
      <c r="U42" s="41">
        <f t="shared" si="13"/>
        <v>17049</v>
      </c>
      <c r="V42" s="37"/>
      <c r="W42" s="42"/>
      <c r="X42" s="45">
        <f t="shared" si="14"/>
        <v>5.2051164115031634E-2</v>
      </c>
      <c r="Y42" s="45">
        <f t="shared" si="14"/>
        <v>-1.8500976748866194E-2</v>
      </c>
      <c r="Z42" s="45">
        <f t="shared" si="14"/>
        <v>1.0290982751733235E-2</v>
      </c>
      <c r="AA42" s="45">
        <f t="shared" si="14"/>
        <v>2.2520820211351378E-2</v>
      </c>
      <c r="AB42" s="45">
        <f t="shared" si="14"/>
        <v>2.4841213349029445E-2</v>
      </c>
      <c r="AC42" s="45">
        <f t="shared" si="14"/>
        <v>1.8776191668753661E-2</v>
      </c>
      <c r="AD42" s="45">
        <f t="shared" si="14"/>
        <v>1.3657906639833683E-2</v>
      </c>
      <c r="AE42" s="83"/>
      <c r="AF42" s="45">
        <f t="shared" si="15"/>
        <v>5.8343827853368779E-2</v>
      </c>
    </row>
    <row r="43" spans="1:32" s="46" customFormat="1" collapsed="1" x14ac:dyDescent="0.3">
      <c r="A43" s="78" t="s">
        <v>49</v>
      </c>
      <c r="B43" s="79" t="s">
        <v>50</v>
      </c>
      <c r="C43" s="57">
        <f t="shared" ref="C43:J43" si="23">C13+C36</f>
        <v>1783290</v>
      </c>
      <c r="D43" s="57">
        <f t="shared" si="23"/>
        <v>1801153</v>
      </c>
      <c r="E43" s="57">
        <f t="shared" si="23"/>
        <v>1797526</v>
      </c>
      <c r="F43" s="57">
        <f t="shared" si="23"/>
        <v>1780892</v>
      </c>
      <c r="G43" s="59">
        <f t="shared" si="23"/>
        <v>1786321</v>
      </c>
      <c r="H43" s="57">
        <f t="shared" si="23"/>
        <v>1816072</v>
      </c>
      <c r="I43" s="57">
        <f t="shared" si="23"/>
        <v>1834123</v>
      </c>
      <c r="J43" s="57">
        <f t="shared" si="23"/>
        <v>1853279</v>
      </c>
      <c r="K43" s="52"/>
      <c r="L43" s="61"/>
      <c r="M43" s="20">
        <f t="shared" ref="M43:S43" si="24">IF(D43&gt;0,D43-C43,"")</f>
        <v>17863</v>
      </c>
      <c r="N43" s="20">
        <f t="shared" si="24"/>
        <v>-3627</v>
      </c>
      <c r="O43" s="20">
        <f t="shared" si="24"/>
        <v>-16634</v>
      </c>
      <c r="P43" s="33">
        <f t="shared" si="24"/>
        <v>5429</v>
      </c>
      <c r="Q43" s="20">
        <f t="shared" si="24"/>
        <v>29751</v>
      </c>
      <c r="R43" s="20">
        <f t="shared" si="24"/>
        <v>18051</v>
      </c>
      <c r="S43" s="20">
        <f t="shared" si="24"/>
        <v>19156</v>
      </c>
      <c r="T43" s="25"/>
      <c r="U43" s="20">
        <f t="shared" si="13"/>
        <v>66958</v>
      </c>
      <c r="V43" s="52"/>
      <c r="W43" s="61"/>
      <c r="X43" s="27">
        <f t="shared" ref="X43:AD43" si="25">IF(D43&gt;0,IFERROR(D43/C43-1, 0),"")</f>
        <v>1.0016878914814731E-2</v>
      </c>
      <c r="Y43" s="27">
        <f t="shared" si="25"/>
        <v>-2.0137101068038454E-3</v>
      </c>
      <c r="Z43" s="27">
        <f t="shared" si="25"/>
        <v>-9.2538299863256235E-3</v>
      </c>
      <c r="AA43" s="27">
        <f t="shared" si="25"/>
        <v>3.0484723385808543E-3</v>
      </c>
      <c r="AB43" s="27">
        <f t="shared" si="25"/>
        <v>1.6654901330723781E-2</v>
      </c>
      <c r="AC43" s="27">
        <f t="shared" si="25"/>
        <v>9.9395838931495284E-3</v>
      </c>
      <c r="AD43" s="27">
        <f t="shared" si="25"/>
        <v>1.0444228658601507E-2</v>
      </c>
      <c r="AE43" s="28"/>
      <c r="AF43" s="27">
        <f t="shared" si="15"/>
        <v>3.7483744522960771E-2</v>
      </c>
    </row>
    <row r="44" spans="1:32" s="46" customFormat="1" x14ac:dyDescent="0.3">
      <c r="B44" s="1"/>
      <c r="T44" s="88"/>
      <c r="AE44" s="88"/>
    </row>
    <row r="45" spans="1:32" s="46" customFormat="1" x14ac:dyDescent="0.3">
      <c r="A45" s="89" t="s">
        <v>51</v>
      </c>
      <c r="B45" s="90"/>
      <c r="C45" s="91"/>
      <c r="D45" s="91"/>
      <c r="E45" s="91"/>
      <c r="F45" s="91"/>
      <c r="G45" s="91"/>
      <c r="H45" s="91"/>
      <c r="I45" s="92"/>
      <c r="J45" s="92"/>
      <c r="T45" s="88"/>
      <c r="AE45" s="88"/>
    </row>
    <row r="46" spans="1:32" s="46" customFormat="1" ht="57.6" customHeight="1" x14ac:dyDescent="0.25">
      <c r="A46" s="128" t="s">
        <v>52</v>
      </c>
      <c r="B46" s="128"/>
      <c r="C46" s="128"/>
      <c r="D46" s="128"/>
      <c r="E46" s="128"/>
      <c r="F46" s="128"/>
      <c r="G46" s="128"/>
      <c r="H46" s="128"/>
      <c r="I46" s="128"/>
      <c r="J46" s="94"/>
      <c r="T46" s="88"/>
      <c r="AE46" s="88"/>
    </row>
    <row r="47" spans="1:32" s="93" customFormat="1" ht="28.5" customHeight="1" x14ac:dyDescent="0.3">
      <c r="A47" s="127" t="s">
        <v>53</v>
      </c>
      <c r="B47" s="127"/>
      <c r="C47" s="127"/>
      <c r="D47" s="127"/>
      <c r="E47" s="127"/>
      <c r="F47" s="127"/>
      <c r="G47" s="127"/>
      <c r="H47" s="127"/>
      <c r="I47" s="127"/>
      <c r="J47" s="95"/>
      <c r="T47" s="96"/>
      <c r="AE47" s="96"/>
    </row>
    <row r="48" spans="1:32" s="93" customFormat="1" ht="43.05" customHeight="1" x14ac:dyDescent="0.3">
      <c r="A48" s="128" t="s">
        <v>54</v>
      </c>
      <c r="B48" s="128"/>
      <c r="C48" s="128"/>
      <c r="D48" s="128"/>
      <c r="E48" s="128"/>
      <c r="F48" s="128"/>
      <c r="G48" s="128"/>
      <c r="H48" s="128"/>
      <c r="I48" s="128"/>
      <c r="J48" s="94"/>
      <c r="T48" s="96"/>
      <c r="AE48" s="96"/>
    </row>
    <row r="49" spans="1:31" s="93" customFormat="1" ht="13.8" x14ac:dyDescent="0.3">
      <c r="A49" s="127"/>
      <c r="B49" s="127"/>
      <c r="C49" s="127"/>
      <c r="D49" s="127"/>
      <c r="E49" s="127"/>
      <c r="F49" s="127"/>
      <c r="G49" s="127"/>
      <c r="H49" s="127"/>
      <c r="I49" s="127"/>
      <c r="J49" s="95"/>
      <c r="T49" s="96"/>
      <c r="AE49" s="96"/>
    </row>
  </sheetData>
  <mergeCells count="9">
    <mergeCell ref="U2:U3"/>
    <mergeCell ref="W2:AD2"/>
    <mergeCell ref="AF2:AF3"/>
    <mergeCell ref="A46:I46"/>
    <mergeCell ref="A47:I47"/>
    <mergeCell ref="A48:I48"/>
    <mergeCell ref="A49:I49"/>
    <mergeCell ref="C2:J2"/>
    <mergeCell ref="L2:S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showGridLines="0" zoomScale="75" zoomScaleNormal="75" workbookViewId="0">
      <pane xSplit="2" ySplit="2" topLeftCell="C3" activePane="bottomRight" state="frozen"/>
      <selection pane="topRight" activeCell="C1" sqref="C1"/>
      <selection pane="bottomLeft" activeCell="A3" sqref="A3"/>
      <selection pane="bottomRight" activeCell="C1" sqref="C1"/>
    </sheetView>
  </sheetViews>
  <sheetFormatPr defaultColWidth="9.21875" defaultRowHeight="13.8" x14ac:dyDescent="0.25"/>
  <cols>
    <col min="1" max="1" width="5.77734375" style="99" customWidth="1"/>
    <col min="2" max="2" width="53.44140625" style="126" customWidth="1"/>
    <col min="3" max="3" width="71.21875" style="99" customWidth="1"/>
    <col min="4" max="4" width="23.21875" style="126" customWidth="1"/>
    <col min="5" max="5" width="24.21875" style="99" customWidth="1"/>
    <col min="6" max="8" width="9.21875" style="99"/>
    <col min="9" max="9" width="53.21875" style="99" customWidth="1"/>
    <col min="10" max="10" width="40.44140625" style="99" customWidth="1"/>
    <col min="11" max="16384" width="9.21875" style="99"/>
  </cols>
  <sheetData>
    <row r="1" spans="2:12" ht="30.45" x14ac:dyDescent="0.65">
      <c r="B1" s="97"/>
    </row>
    <row r="2" spans="2:12" ht="33.6" customHeight="1" x14ac:dyDescent="0.3">
      <c r="B2" s="98" t="s">
        <v>55</v>
      </c>
      <c r="C2" s="98" t="s">
        <v>56</v>
      </c>
      <c r="D2" s="98" t="s">
        <v>57</v>
      </c>
      <c r="E2" s="98" t="s">
        <v>58</v>
      </c>
    </row>
    <row r="3" spans="2:12" ht="55.05" customHeight="1" x14ac:dyDescent="0.3">
      <c r="B3" s="100" t="s">
        <v>59</v>
      </c>
      <c r="C3" s="101" t="s">
        <v>60</v>
      </c>
      <c r="D3" s="102" t="s">
        <v>61</v>
      </c>
      <c r="E3" s="102" t="s">
        <v>62</v>
      </c>
    </row>
    <row r="4" spans="2:12" ht="45.6" customHeight="1" x14ac:dyDescent="0.3">
      <c r="B4" s="103" t="s">
        <v>7</v>
      </c>
      <c r="C4" s="104" t="s">
        <v>63</v>
      </c>
      <c r="D4" s="102" t="s">
        <v>64</v>
      </c>
      <c r="E4" s="101" t="s">
        <v>65</v>
      </c>
      <c r="F4" s="105"/>
    </row>
    <row r="5" spans="2:12" ht="28.05" x14ac:dyDescent="0.3">
      <c r="B5" s="106" t="s">
        <v>8</v>
      </c>
      <c r="C5" s="101" t="s">
        <v>66</v>
      </c>
      <c r="D5" s="102" t="s">
        <v>67</v>
      </c>
      <c r="E5" s="102" t="s">
        <v>67</v>
      </c>
    </row>
    <row r="6" spans="2:12" ht="33.6" customHeight="1" x14ac:dyDescent="0.3">
      <c r="B6" s="107" t="s">
        <v>68</v>
      </c>
      <c r="C6" s="108" t="s">
        <v>69</v>
      </c>
      <c r="D6" s="109" t="s">
        <v>70</v>
      </c>
      <c r="E6" s="109" t="s">
        <v>70</v>
      </c>
    </row>
    <row r="7" spans="2:12" ht="46.05" customHeight="1" x14ac:dyDescent="0.3">
      <c r="B7" s="107" t="s">
        <v>71</v>
      </c>
      <c r="C7" s="104" t="s">
        <v>72</v>
      </c>
      <c r="D7" s="106" t="s">
        <v>73</v>
      </c>
      <c r="E7" s="106" t="s">
        <v>73</v>
      </c>
    </row>
    <row r="8" spans="2:12" ht="32.1" customHeight="1" x14ac:dyDescent="0.3">
      <c r="B8" s="107" t="s">
        <v>74</v>
      </c>
      <c r="C8" s="104" t="s">
        <v>75</v>
      </c>
      <c r="D8" s="106" t="s">
        <v>73</v>
      </c>
      <c r="E8" s="106" t="s">
        <v>73</v>
      </c>
    </row>
    <row r="9" spans="2:12" ht="28.05" x14ac:dyDescent="0.3">
      <c r="B9" s="106" t="s">
        <v>13</v>
      </c>
      <c r="C9" s="101" t="s">
        <v>76</v>
      </c>
      <c r="D9" s="106" t="s">
        <v>64</v>
      </c>
      <c r="E9" s="101" t="s">
        <v>67</v>
      </c>
    </row>
    <row r="10" spans="2:12" ht="31.05" customHeight="1" x14ac:dyDescent="0.3">
      <c r="B10" s="106" t="s">
        <v>15</v>
      </c>
      <c r="C10" s="101" t="s">
        <v>77</v>
      </c>
      <c r="D10" s="106" t="s">
        <v>64</v>
      </c>
      <c r="E10" s="101" t="s">
        <v>78</v>
      </c>
      <c r="G10" s="136"/>
      <c r="H10" s="136"/>
      <c r="I10" s="136"/>
      <c r="J10" s="136"/>
    </row>
    <row r="11" spans="2:12" ht="57" customHeight="1" x14ac:dyDescent="0.25">
      <c r="B11" s="106" t="s">
        <v>79</v>
      </c>
      <c r="C11" s="110" t="s">
        <v>80</v>
      </c>
      <c r="D11" s="106" t="s">
        <v>64</v>
      </c>
      <c r="E11" s="101" t="s">
        <v>81</v>
      </c>
    </row>
    <row r="12" spans="2:12" ht="56.1" customHeight="1" x14ac:dyDescent="0.3">
      <c r="B12" s="111" t="s">
        <v>82</v>
      </c>
      <c r="C12" s="112" t="s">
        <v>83</v>
      </c>
      <c r="D12" s="106" t="s">
        <v>67</v>
      </c>
      <c r="E12" s="106" t="s">
        <v>67</v>
      </c>
      <c r="F12" s="113"/>
      <c r="G12" s="113"/>
      <c r="H12" s="113"/>
      <c r="I12" s="113"/>
      <c r="J12" s="113"/>
      <c r="K12" s="113"/>
      <c r="L12" s="113"/>
    </row>
    <row r="13" spans="2:12" ht="55.95" x14ac:dyDescent="0.3">
      <c r="B13" s="106" t="s">
        <v>84</v>
      </c>
      <c r="C13" s="104" t="s">
        <v>85</v>
      </c>
      <c r="D13" s="106" t="s">
        <v>67</v>
      </c>
      <c r="E13" s="106" t="s">
        <v>67</v>
      </c>
      <c r="F13" s="113"/>
      <c r="G13" s="113"/>
      <c r="H13" s="113"/>
      <c r="I13" s="113"/>
      <c r="J13" s="113"/>
      <c r="K13" s="113"/>
      <c r="L13" s="113"/>
    </row>
    <row r="14" spans="2:12" ht="28.05" x14ac:dyDescent="0.3">
      <c r="B14" s="106" t="s">
        <v>86</v>
      </c>
      <c r="C14" s="104" t="s">
        <v>87</v>
      </c>
      <c r="D14" s="106" t="s">
        <v>67</v>
      </c>
      <c r="E14" s="106" t="s">
        <v>67</v>
      </c>
      <c r="F14" s="113"/>
      <c r="G14" s="113"/>
      <c r="H14" s="113"/>
      <c r="I14" s="113"/>
      <c r="J14" s="113"/>
      <c r="K14" s="113"/>
      <c r="L14" s="113"/>
    </row>
    <row r="15" spans="2:12" ht="44.1" customHeight="1" x14ac:dyDescent="0.3">
      <c r="B15" s="106" t="s">
        <v>88</v>
      </c>
      <c r="C15" s="101" t="s">
        <v>89</v>
      </c>
      <c r="D15" s="106" t="s">
        <v>67</v>
      </c>
      <c r="E15" s="106" t="s">
        <v>67</v>
      </c>
    </row>
    <row r="16" spans="2:12" ht="31.05" customHeight="1" x14ac:dyDescent="0.3">
      <c r="B16" s="106" t="s">
        <v>90</v>
      </c>
      <c r="C16" s="101" t="s">
        <v>91</v>
      </c>
      <c r="D16" s="106" t="s">
        <v>67</v>
      </c>
      <c r="E16" s="106" t="s">
        <v>67</v>
      </c>
    </row>
    <row r="17" spans="2:12" ht="28.05" x14ac:dyDescent="0.3">
      <c r="B17" s="106" t="s">
        <v>92</v>
      </c>
      <c r="C17" s="101" t="s">
        <v>93</v>
      </c>
      <c r="D17" s="106" t="s">
        <v>67</v>
      </c>
      <c r="E17" s="106" t="s">
        <v>67</v>
      </c>
    </row>
    <row r="18" spans="2:12" ht="28.05" x14ac:dyDescent="0.3">
      <c r="B18" s="111" t="s">
        <v>25</v>
      </c>
      <c r="C18" s="101" t="s">
        <v>94</v>
      </c>
      <c r="D18" s="106" t="s">
        <v>95</v>
      </c>
      <c r="E18" s="106" t="s">
        <v>95</v>
      </c>
    </row>
    <row r="19" spans="2:12" ht="84" x14ac:dyDescent="0.3">
      <c r="B19" s="106" t="s">
        <v>96</v>
      </c>
      <c r="C19" s="101" t="s">
        <v>97</v>
      </c>
      <c r="D19" s="106" t="s">
        <v>98</v>
      </c>
      <c r="E19" s="106" t="s">
        <v>98</v>
      </c>
    </row>
    <row r="20" spans="2:12" ht="55.95" x14ac:dyDescent="0.3">
      <c r="B20" s="106" t="s">
        <v>28</v>
      </c>
      <c r="C20" s="101" t="s">
        <v>99</v>
      </c>
      <c r="D20" s="106" t="s">
        <v>67</v>
      </c>
      <c r="E20" s="106" t="s">
        <v>67</v>
      </c>
    </row>
    <row r="21" spans="2:12" ht="77.099999999999994" customHeight="1" x14ac:dyDescent="0.3">
      <c r="B21" s="108" t="s">
        <v>100</v>
      </c>
      <c r="C21" s="114" t="s">
        <v>120</v>
      </c>
      <c r="D21" s="106" t="s">
        <v>67</v>
      </c>
      <c r="E21" s="106" t="s">
        <v>67</v>
      </c>
      <c r="F21" s="115"/>
      <c r="G21" s="115"/>
      <c r="H21" s="115"/>
      <c r="I21" s="115"/>
      <c r="J21" s="115"/>
      <c r="K21" s="115"/>
      <c r="L21" s="115"/>
    </row>
    <row r="22" spans="2:12" x14ac:dyDescent="0.25">
      <c r="B22" s="116"/>
      <c r="C22" s="117"/>
      <c r="D22" s="116"/>
      <c r="E22" s="118"/>
      <c r="F22" s="115"/>
      <c r="G22" s="115"/>
      <c r="H22" s="115"/>
      <c r="I22" s="115"/>
      <c r="J22" s="115"/>
      <c r="K22" s="115"/>
      <c r="L22" s="115"/>
    </row>
    <row r="23" spans="2:12" x14ac:dyDescent="0.25">
      <c r="B23" s="119"/>
      <c r="C23" s="117"/>
      <c r="D23" s="116"/>
      <c r="E23" s="118"/>
      <c r="F23" s="115"/>
      <c r="G23" s="115"/>
      <c r="H23" s="115"/>
      <c r="I23" s="115"/>
      <c r="J23" s="115"/>
      <c r="K23" s="115"/>
      <c r="L23" s="115"/>
    </row>
    <row r="24" spans="2:12" x14ac:dyDescent="0.25">
      <c r="B24" s="120" t="s">
        <v>30</v>
      </c>
      <c r="C24" s="117"/>
      <c r="D24" s="121"/>
      <c r="E24" s="118"/>
      <c r="F24" s="115"/>
      <c r="G24" s="115"/>
      <c r="H24" s="115"/>
      <c r="I24" s="115"/>
      <c r="J24" s="115"/>
      <c r="K24" s="115"/>
      <c r="L24" s="115"/>
    </row>
    <row r="25" spans="2:12" ht="27.6" x14ac:dyDescent="0.25">
      <c r="B25" s="122" t="s">
        <v>31</v>
      </c>
      <c r="C25" s="101" t="s">
        <v>101</v>
      </c>
      <c r="D25" s="106" t="s">
        <v>102</v>
      </c>
      <c r="E25" s="101" t="s">
        <v>67</v>
      </c>
      <c r="F25" s="123"/>
    </row>
    <row r="26" spans="2:12" ht="27.6" x14ac:dyDescent="0.25">
      <c r="B26" s="124" t="s">
        <v>33</v>
      </c>
      <c r="C26" s="101" t="s">
        <v>103</v>
      </c>
      <c r="D26" s="106" t="s">
        <v>73</v>
      </c>
      <c r="E26" s="106" t="s">
        <v>73</v>
      </c>
    </row>
    <row r="27" spans="2:12" ht="41.4" x14ac:dyDescent="0.25">
      <c r="B27" s="124" t="s">
        <v>35</v>
      </c>
      <c r="C27" s="101" t="s">
        <v>104</v>
      </c>
      <c r="D27" s="106" t="s">
        <v>105</v>
      </c>
      <c r="E27" s="101" t="s">
        <v>106</v>
      </c>
    </row>
    <row r="28" spans="2:12" ht="41.4" x14ac:dyDescent="0.25">
      <c r="B28" s="122" t="s">
        <v>36</v>
      </c>
      <c r="C28" s="101" t="s">
        <v>107</v>
      </c>
      <c r="D28" s="102" t="s">
        <v>64</v>
      </c>
      <c r="E28" s="101" t="s">
        <v>108</v>
      </c>
    </row>
    <row r="29" spans="2:12" x14ac:dyDescent="0.25">
      <c r="B29" s="122" t="s">
        <v>109</v>
      </c>
      <c r="C29" s="101" t="s">
        <v>110</v>
      </c>
      <c r="D29" s="108" t="s">
        <v>95</v>
      </c>
      <c r="E29" s="108" t="s">
        <v>95</v>
      </c>
    </row>
    <row r="30" spans="2:12" ht="82.8" x14ac:dyDescent="0.25">
      <c r="B30" s="125" t="s">
        <v>40</v>
      </c>
      <c r="C30" s="104" t="s">
        <v>111</v>
      </c>
      <c r="D30" s="106" t="s">
        <v>67</v>
      </c>
      <c r="E30" s="106" t="s">
        <v>67</v>
      </c>
    </row>
    <row r="31" spans="2:12" ht="41.4" x14ac:dyDescent="0.25">
      <c r="B31" s="122" t="s">
        <v>112</v>
      </c>
      <c r="C31" s="101" t="s">
        <v>113</v>
      </c>
      <c r="D31" s="106" t="s">
        <v>67</v>
      </c>
      <c r="E31" s="106" t="s">
        <v>67</v>
      </c>
    </row>
    <row r="32" spans="2:12" ht="44.1" customHeight="1" x14ac:dyDescent="0.25">
      <c r="B32" s="106" t="s">
        <v>44</v>
      </c>
      <c r="C32" s="104" t="s">
        <v>122</v>
      </c>
      <c r="D32" s="106" t="s">
        <v>67</v>
      </c>
      <c r="E32" s="106" t="s">
        <v>67</v>
      </c>
    </row>
    <row r="33" spans="2:5" ht="55.2" x14ac:dyDescent="0.25">
      <c r="B33" s="106" t="s">
        <v>45</v>
      </c>
      <c r="C33" s="104" t="s">
        <v>114</v>
      </c>
      <c r="D33" s="106" t="s">
        <v>67</v>
      </c>
      <c r="E33" s="106" t="s">
        <v>67</v>
      </c>
    </row>
    <row r="34" spans="2:5" ht="45.6" customHeight="1" x14ac:dyDescent="0.25">
      <c r="B34" s="106" t="s">
        <v>46</v>
      </c>
      <c r="C34" s="104" t="s">
        <v>121</v>
      </c>
      <c r="D34" s="106" t="s">
        <v>67</v>
      </c>
      <c r="E34" s="106" t="s">
        <v>67</v>
      </c>
    </row>
    <row r="35" spans="2:5" ht="55.2" x14ac:dyDescent="0.25">
      <c r="B35" s="124" t="s">
        <v>115</v>
      </c>
      <c r="C35" s="101" t="s">
        <v>116</v>
      </c>
      <c r="D35" s="106" t="s">
        <v>67</v>
      </c>
      <c r="E35" s="106" t="s">
        <v>67</v>
      </c>
    </row>
    <row r="36" spans="2:5" ht="55.2" x14ac:dyDescent="0.25">
      <c r="B36" s="122" t="s">
        <v>117</v>
      </c>
      <c r="C36" s="101" t="s">
        <v>118</v>
      </c>
      <c r="D36" s="106" t="s">
        <v>67</v>
      </c>
      <c r="E36" s="106" t="s">
        <v>67</v>
      </c>
    </row>
    <row r="37" spans="2:5" x14ac:dyDescent="0.25">
      <c r="B37" s="122" t="s">
        <v>49</v>
      </c>
      <c r="C37" s="101" t="s">
        <v>119</v>
      </c>
      <c r="D37" s="106" t="s">
        <v>67</v>
      </c>
      <c r="E37" s="106" t="s">
        <v>67</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6-2020</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2020-08-13T16:58:38Z</dcterms:created>
  <dcterms:modified xsi:type="dcterms:W3CDTF">2020-08-20T13:45:11Z</dcterms:modified>
</cp:coreProperties>
</file>