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defaultThemeVersion="166925"/>
  <mc:AlternateContent xmlns:mc="http://schemas.openxmlformats.org/markup-compatibility/2006">
    <mc:Choice Requires="x15">
      <x15ac:absPath xmlns:x15ac="http://schemas.microsoft.com/office/spreadsheetml/2010/11/ac" url="https://chiama.sharepoint.com/sites/CHIADataProducts/Shared Documents/Financial Cost Reports/PFA - Long Term Care/Business Requirements/SNF-CR XML File/Production Documents/Beginning CY2024/Final XML Documents for Public/"/>
    </mc:Choice>
  </mc:AlternateContent>
  <xr:revisionPtr revIDLastSave="2250" documentId="13_ncr:1_{2109077B-31B2-4F2E-BD49-5851C4416B20}" xr6:coauthVersionLast="47" xr6:coauthVersionMax="47" xr10:uidLastSave="{92C959CF-9F1B-4CF3-8AF5-6B5F6AB5EC5C}"/>
  <bookViews>
    <workbookView xWindow="-110" yWindow="-110" windowWidth="19420" windowHeight="10300" firstSheet="2" activeTab="2" xr2:uid="{00000000-000D-0000-FFFF-FFFF00000000}"/>
  </bookViews>
  <sheets>
    <sheet name="2A Income" sheetId="1" state="hidden" r:id="rId1"/>
    <sheet name="A&amp;G Expenses (disc.120419)" sheetId="5" state="hidden" r:id="rId2"/>
    <sheet name="READ ME" sheetId="33" r:id="rId3"/>
    <sheet name="Schedule 1 General &amp; Ownership" sheetId="22" r:id="rId4"/>
    <sheet name="Schedule 2 Revenue" sheetId="19" r:id="rId5"/>
    <sheet name="Schedule 3 Expenses" sheetId="32" r:id="rId6"/>
    <sheet name="Schedule 4 OBRE" sheetId="17" r:id="rId7"/>
    <sheet name="Schedule 5 Statement of Ops" sheetId="27" r:id="rId8"/>
    <sheet name="Schedule 6 Balance Sheet" sheetId="23" r:id="rId9"/>
    <sheet name="Schedule 7 Dtl of Fixed Assets" sheetId="28" r:id="rId10"/>
    <sheet name="Schedule 8 Cash Flows" sheetId="21" r:id="rId11"/>
    <sheet name="Schedule 9 LPS" sheetId="18" r:id="rId12"/>
    <sheet name="Schedule 10 Dtl of FacilityComp" sheetId="20" r:id="rId13"/>
    <sheet name="Schedule 11 NP" sheetId="9" r:id="rId14"/>
    <sheet name="Nursing Expenses" sheetId="2" state="hidden" r:id="rId15"/>
    <sheet name="Non-nursing Expenses" sheetId="7" state="hidden" r:id="rId16"/>
    <sheet name="Service Nursing Purchased" sheetId="3" state="hidden" r:id="rId17"/>
    <sheet name="Supplemental Salary-Hour" sheetId="4" state="hidden" r:id="rId18"/>
    <sheet name="Claimed Fixed Cost" sheetId="8" state="hidden" r:id="rId19"/>
    <sheet name="Income Statements" sheetId="10" state="hidden" r:id="rId20"/>
    <sheet name="Balance Sheet" sheetId="11" state="hidden" r:id="rId21"/>
    <sheet name="Statement Operations" sheetId="12" state="hidden" r:id="rId22"/>
    <sheet name="Cash Flow" sheetId="13" state="hidden" r:id="rId23"/>
    <sheet name="Recon Exp_Fin" sheetId="14" state="hidden" r:id="rId24"/>
    <sheet name="Recon NetWorth" sheetId="15" state="hidden" r:id="rId2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1" i="32" l="1"/>
  <c r="E235" i="32"/>
  <c r="E45" i="32"/>
  <c r="E64" i="32"/>
  <c r="E84" i="32"/>
  <c r="E172" i="32"/>
  <c r="E171" i="32"/>
  <c r="E170" i="32"/>
  <c r="E180" i="32"/>
  <c r="E201" i="32"/>
  <c r="E204" i="32"/>
  <c r="E205" i="32"/>
  <c r="D50" i="32"/>
  <c r="C50" i="32"/>
  <c r="C248" i="32" l="1"/>
  <c r="E222" i="32" l="1"/>
  <c r="F134" i="32" l="1"/>
  <c r="C126" i="32"/>
  <c r="C95" i="32" l="1"/>
  <c r="F53" i="32"/>
  <c r="F52" i="32"/>
  <c r="F43" i="32"/>
  <c r="C211" i="32" l="1"/>
  <c r="D210" i="32"/>
  <c r="C91" i="32"/>
  <c r="D49" i="32"/>
  <c r="E50" i="32"/>
  <c r="E55" i="32" s="1"/>
  <c r="F27" i="32"/>
  <c r="D243" i="32"/>
  <c r="C243" i="32"/>
  <c r="E242" i="32"/>
  <c r="F241" i="32"/>
  <c r="F242" i="32" s="1"/>
  <c r="F240" i="32"/>
  <c r="D238" i="32"/>
  <c r="C238" i="32"/>
  <c r="F237" i="32"/>
  <c r="F236" i="32"/>
  <c r="F235" i="32"/>
  <c r="F234" i="32"/>
  <c r="F233" i="32"/>
  <c r="F232" i="32"/>
  <c r="F231" i="32"/>
  <c r="F230" i="32"/>
  <c r="F229" i="32"/>
  <c r="F228" i="32"/>
  <c r="F227" i="32"/>
  <c r="F226" i="32"/>
  <c r="F225" i="32"/>
  <c r="F224" i="32"/>
  <c r="F223" i="32"/>
  <c r="E238" i="32"/>
  <c r="E216" i="32"/>
  <c r="F215" i="32"/>
  <c r="F214" i="32"/>
  <c r="F213" i="32"/>
  <c r="F216" i="32" s="1"/>
  <c r="C210" i="32"/>
  <c r="F209" i="32"/>
  <c r="F208" i="32"/>
  <c r="F207" i="32"/>
  <c r="F206" i="32"/>
  <c r="A206" i="32"/>
  <c r="A207" i="32" s="1"/>
  <c r="A208" i="32" s="1"/>
  <c r="A209" i="32" s="1"/>
  <c r="F205" i="32"/>
  <c r="A205" i="32"/>
  <c r="F204" i="32"/>
  <c r="F203" i="32"/>
  <c r="F202" i="32"/>
  <c r="E210" i="32"/>
  <c r="F200" i="32"/>
  <c r="F199" i="32"/>
  <c r="F198" i="32"/>
  <c r="F197" i="32"/>
  <c r="F196" i="32"/>
  <c r="A196" i="32"/>
  <c r="A197" i="32" s="1"/>
  <c r="A198" i="32" s="1"/>
  <c r="A199" i="32" s="1"/>
  <c r="A200" i="32" s="1"/>
  <c r="A201" i="32" s="1"/>
  <c r="A202" i="32" s="1"/>
  <c r="A203" i="32" s="1"/>
  <c r="F195" i="32"/>
  <c r="A195" i="32"/>
  <c r="F194" i="32"/>
  <c r="F193" i="32"/>
  <c r="A193" i="32"/>
  <c r="F192" i="32"/>
  <c r="E191" i="32"/>
  <c r="D191" i="32"/>
  <c r="C191" i="32"/>
  <c r="F190" i="32"/>
  <c r="F189" i="32"/>
  <c r="A189" i="32"/>
  <c r="A190" i="32" s="1"/>
  <c r="F188" i="32"/>
  <c r="A188" i="32"/>
  <c r="F187" i="32"/>
  <c r="E186" i="32"/>
  <c r="D186" i="32"/>
  <c r="C186" i="32"/>
  <c r="F185" i="32"/>
  <c r="F184" i="32"/>
  <c r="F183" i="32"/>
  <c r="F186" i="32" s="1"/>
  <c r="A183" i="32"/>
  <c r="A184" i="32" s="1"/>
  <c r="A185" i="32" s="1"/>
  <c r="F182" i="32"/>
  <c r="C181" i="32"/>
  <c r="E181" i="32"/>
  <c r="F179" i="32"/>
  <c r="F178" i="32"/>
  <c r="F177" i="32"/>
  <c r="F176" i="32"/>
  <c r="A176" i="32"/>
  <c r="A177" i="32" s="1"/>
  <c r="A178" i="32" s="1"/>
  <c r="A179" i="32" s="1"/>
  <c r="A180" i="32" s="1"/>
  <c r="F175" i="32"/>
  <c r="D174" i="32"/>
  <c r="C174" i="32"/>
  <c r="F173" i="32"/>
  <c r="E174" i="32"/>
  <c r="F171" i="32"/>
  <c r="F170" i="32"/>
  <c r="F169" i="32"/>
  <c r="F168" i="32"/>
  <c r="A168" i="32"/>
  <c r="A169" i="32" s="1"/>
  <c r="A170" i="32" s="1"/>
  <c r="F167" i="32"/>
  <c r="F166" i="32"/>
  <c r="F165" i="32"/>
  <c r="E165" i="32"/>
  <c r="D165" i="32"/>
  <c r="C165" i="32"/>
  <c r="F164" i="32"/>
  <c r="F163" i="32"/>
  <c r="F162" i="32"/>
  <c r="F161" i="32"/>
  <c r="F160" i="32"/>
  <c r="E160" i="32"/>
  <c r="D160" i="32"/>
  <c r="C160" i="32"/>
  <c r="F159" i="32"/>
  <c r="F158" i="32"/>
  <c r="F157" i="32"/>
  <c r="F156" i="32"/>
  <c r="E155" i="32"/>
  <c r="D155" i="32"/>
  <c r="C155" i="32"/>
  <c r="F154" i="32"/>
  <c r="F153" i="32"/>
  <c r="F152" i="32"/>
  <c r="F151" i="32"/>
  <c r="F155" i="32" s="1"/>
  <c r="F150" i="32"/>
  <c r="E150" i="32"/>
  <c r="D150" i="32"/>
  <c r="C150" i="32"/>
  <c r="F149" i="32"/>
  <c r="F148" i="32"/>
  <c r="A148" i="32"/>
  <c r="A149" i="32" s="1"/>
  <c r="F147" i="32"/>
  <c r="F146" i="32"/>
  <c r="F145" i="32"/>
  <c r="E145" i="32"/>
  <c r="D145" i="32"/>
  <c r="C145" i="32"/>
  <c r="F144" i="32"/>
  <c r="F143" i="32"/>
  <c r="A143" i="32"/>
  <c r="F142" i="32"/>
  <c r="F141" i="32"/>
  <c r="E140" i="32"/>
  <c r="D140" i="32"/>
  <c r="C140" i="32"/>
  <c r="F139" i="32"/>
  <c r="F138" i="32"/>
  <c r="F140" i="32" s="1"/>
  <c r="F137" i="32"/>
  <c r="F136" i="32"/>
  <c r="A136" i="32"/>
  <c r="A137" i="32" s="1"/>
  <c r="F135" i="32"/>
  <c r="E134" i="32"/>
  <c r="D134" i="32"/>
  <c r="C134" i="32"/>
  <c r="F133" i="32"/>
  <c r="A133" i="32"/>
  <c r="F132" i="32"/>
  <c r="F131" i="32"/>
  <c r="F130" i="32"/>
  <c r="F129" i="32"/>
  <c r="F128" i="32"/>
  <c r="A128" i="32"/>
  <c r="A129" i="32" s="1"/>
  <c r="A130" i="32" s="1"/>
  <c r="A131" i="32" s="1"/>
  <c r="A132" i="32" s="1"/>
  <c r="F127" i="32"/>
  <c r="E126" i="32"/>
  <c r="D126" i="32"/>
  <c r="F125" i="32"/>
  <c r="F124" i="32"/>
  <c r="F123" i="32"/>
  <c r="A123" i="32"/>
  <c r="A124" i="32" s="1"/>
  <c r="A125" i="32" s="1"/>
  <c r="F122" i="32"/>
  <c r="F121" i="32"/>
  <c r="F126" i="32" s="1"/>
  <c r="A121" i="32"/>
  <c r="F120" i="32"/>
  <c r="E119" i="32"/>
  <c r="D119" i="32"/>
  <c r="C119" i="32"/>
  <c r="F118" i="32"/>
  <c r="F117" i="32"/>
  <c r="F116" i="32"/>
  <c r="F115" i="32"/>
  <c r="A115" i="32"/>
  <c r="A116" i="32" s="1"/>
  <c r="F114" i="32"/>
  <c r="F119" i="32" s="1"/>
  <c r="E113" i="32"/>
  <c r="D113" i="32"/>
  <c r="C113" i="32"/>
  <c r="F112" i="32"/>
  <c r="F111" i="32"/>
  <c r="A111" i="32"/>
  <c r="A112" i="32" s="1"/>
  <c r="F110" i="32"/>
  <c r="F109" i="32"/>
  <c r="F108" i="32"/>
  <c r="F107" i="32"/>
  <c r="F113" i="32" s="1"/>
  <c r="A107" i="32"/>
  <c r="F106" i="32"/>
  <c r="A106" i="32"/>
  <c r="F105" i="32"/>
  <c r="E104" i="32"/>
  <c r="D104" i="32"/>
  <c r="C104" i="32"/>
  <c r="F103" i="32"/>
  <c r="F102" i="32"/>
  <c r="A102" i="32"/>
  <c r="A103" i="32" s="1"/>
  <c r="F101" i="32"/>
  <c r="F104" i="32" s="1"/>
  <c r="A101" i="32"/>
  <c r="F100" i="32"/>
  <c r="E94" i="32"/>
  <c r="F93" i="32"/>
  <c r="F94" i="32" s="1"/>
  <c r="D90" i="32"/>
  <c r="F89" i="32"/>
  <c r="F88" i="32"/>
  <c r="F87" i="32"/>
  <c r="J86" i="32"/>
  <c r="F86" i="32"/>
  <c r="F85" i="32"/>
  <c r="E90" i="32"/>
  <c r="C83" i="32"/>
  <c r="C90" i="32" s="1"/>
  <c r="F82" i="32"/>
  <c r="A82" i="32"/>
  <c r="A83" i="32" s="1"/>
  <c r="A84" i="32" s="1"/>
  <c r="A85" i="32" s="1"/>
  <c r="A86" i="32" s="1"/>
  <c r="A87" i="32" s="1"/>
  <c r="A88" i="32" s="1"/>
  <c r="A89" i="32" s="1"/>
  <c r="F81" i="32"/>
  <c r="F80" i="32"/>
  <c r="F79" i="32"/>
  <c r="F78" i="32"/>
  <c r="F77" i="32"/>
  <c r="F76" i="32"/>
  <c r="F75" i="32"/>
  <c r="F74" i="32"/>
  <c r="F73" i="32"/>
  <c r="A73" i="32"/>
  <c r="A74" i="32" s="1"/>
  <c r="A75" i="32" s="1"/>
  <c r="A76" i="32" s="1"/>
  <c r="A77" i="32" s="1"/>
  <c r="A78" i="32" s="1"/>
  <c r="A79" i="32" s="1"/>
  <c r="A80" i="32" s="1"/>
  <c r="F72" i="32"/>
  <c r="E71" i="32"/>
  <c r="D71" i="32"/>
  <c r="D91" i="32" s="1"/>
  <c r="D95" i="32" s="1"/>
  <c r="C71" i="32"/>
  <c r="F70" i="32"/>
  <c r="F69" i="32"/>
  <c r="F71" i="32" s="1"/>
  <c r="F68" i="32"/>
  <c r="F67" i="32"/>
  <c r="D66" i="32"/>
  <c r="C66" i="32"/>
  <c r="F65" i="32"/>
  <c r="E66" i="32"/>
  <c r="F63" i="32"/>
  <c r="J62" i="32"/>
  <c r="F62" i="32"/>
  <c r="F61" i="32"/>
  <c r="F60" i="32"/>
  <c r="E54" i="32"/>
  <c r="C49" i="32"/>
  <c r="F48" i="32"/>
  <c r="F47" i="32"/>
  <c r="F46" i="32"/>
  <c r="E49" i="32"/>
  <c r="E44" i="32"/>
  <c r="D44" i="32"/>
  <c r="C44" i="32"/>
  <c r="F42" i="32"/>
  <c r="F41" i="32"/>
  <c r="F40" i="32"/>
  <c r="F39" i="32"/>
  <c r="F44" i="32" s="1"/>
  <c r="F38" i="32"/>
  <c r="E38" i="32"/>
  <c r="D38" i="32"/>
  <c r="C38" i="32"/>
  <c r="F37" i="32"/>
  <c r="F36" i="32"/>
  <c r="F35" i="32"/>
  <c r="F34" i="32"/>
  <c r="F33" i="32"/>
  <c r="E32" i="32"/>
  <c r="D32" i="32"/>
  <c r="C32" i="32"/>
  <c r="F31" i="32"/>
  <c r="F30" i="32"/>
  <c r="F29" i="32"/>
  <c r="F32" i="32" s="1"/>
  <c r="F28" i="32"/>
  <c r="A27" i="32"/>
  <c r="A28" i="32" s="1"/>
  <c r="A29" i="32" s="1"/>
  <c r="E26" i="32"/>
  <c r="D26" i="32"/>
  <c r="C26" i="32"/>
  <c r="F25" i="32"/>
  <c r="F24" i="32"/>
  <c r="F23" i="32"/>
  <c r="F26" i="32" s="1"/>
  <c r="F22" i="32"/>
  <c r="F21" i="32"/>
  <c r="A21" i="32"/>
  <c r="A22" i="32" s="1"/>
  <c r="F20" i="32"/>
  <c r="H77" i="23"/>
  <c r="H54" i="23"/>
  <c r="I108" i="23"/>
  <c r="H30" i="23"/>
  <c r="G45" i="27"/>
  <c r="G30" i="27"/>
  <c r="E91" i="32" l="1"/>
  <c r="E95" i="32" s="1"/>
  <c r="E211" i="32"/>
  <c r="E217" i="32" s="1"/>
  <c r="C217" i="32"/>
  <c r="F50" i="32"/>
  <c r="E243" i="32"/>
  <c r="F238" i="32"/>
  <c r="C55" i="32"/>
  <c r="C253" i="32" s="1"/>
  <c r="D55" i="32"/>
  <c r="F64" i="32"/>
  <c r="F66" i="32" s="1"/>
  <c r="F54" i="32"/>
  <c r="F83" i="32"/>
  <c r="F172" i="32"/>
  <c r="F174" i="32" s="1"/>
  <c r="F201" i="32"/>
  <c r="F210" i="32" s="1"/>
  <c r="F45" i="32"/>
  <c r="F49" i="32" s="1"/>
  <c r="F191" i="32"/>
  <c r="F180" i="32"/>
  <c r="F181" i="32" s="1"/>
  <c r="F84" i="32"/>
  <c r="K42" i="9"/>
  <c r="J42" i="9"/>
  <c r="M35" i="28"/>
  <c r="J55" i="9"/>
  <c r="H55" i="9"/>
  <c r="H54" i="9"/>
  <c r="H53" i="9"/>
  <c r="H52" i="9"/>
  <c r="H51" i="9"/>
  <c r="H50" i="9"/>
  <c r="H48" i="9"/>
  <c r="H49" i="9"/>
  <c r="T42" i="9"/>
  <c r="S42" i="9"/>
  <c r="Q22" i="9"/>
  <c r="E60" i="17"/>
  <c r="Q23" i="9"/>
  <c r="U23" i="9"/>
  <c r="Q24" i="9"/>
  <c r="U24" i="9"/>
  <c r="Q25" i="9"/>
  <c r="U25" i="9"/>
  <c r="Q26" i="9"/>
  <c r="U26" i="9"/>
  <c r="Q27" i="9"/>
  <c r="U27" i="9"/>
  <c r="Q28" i="9"/>
  <c r="U28" i="9"/>
  <c r="Q29" i="9"/>
  <c r="U29" i="9"/>
  <c r="Q30" i="9"/>
  <c r="U30" i="9"/>
  <c r="Q31" i="9"/>
  <c r="U31" i="9"/>
  <c r="Q32" i="9"/>
  <c r="U32" i="9"/>
  <c r="Q33" i="9"/>
  <c r="U33" i="9"/>
  <c r="Q34" i="9"/>
  <c r="U34" i="9"/>
  <c r="Q35" i="9"/>
  <c r="U35" i="9"/>
  <c r="Q36" i="9"/>
  <c r="U36" i="9"/>
  <c r="Q37" i="9"/>
  <c r="U37" i="9"/>
  <c r="Q38" i="9"/>
  <c r="U38" i="9"/>
  <c r="Q39" i="9"/>
  <c r="U39" i="9"/>
  <c r="Q40" i="9"/>
  <c r="U40" i="9"/>
  <c r="Q41" i="9"/>
  <c r="U41" i="9"/>
  <c r="D116" i="27"/>
  <c r="D111" i="27"/>
  <c r="D117" i="27" s="1"/>
  <c r="D102" i="27"/>
  <c r="D97" i="27"/>
  <c r="D103" i="27" s="1"/>
  <c r="C82" i="19"/>
  <c r="E37" i="19"/>
  <c r="M42" i="28"/>
  <c r="M41" i="28"/>
  <c r="M40" i="28"/>
  <c r="M39" i="28"/>
  <c r="M38" i="28"/>
  <c r="M37" i="28"/>
  <c r="M36" i="28"/>
  <c r="K43" i="28"/>
  <c r="J112" i="20"/>
  <c r="J111" i="20"/>
  <c r="J102" i="20"/>
  <c r="J101" i="20"/>
  <c r="E22" i="18"/>
  <c r="E19" i="18"/>
  <c r="F19" i="18"/>
  <c r="E248" i="32" l="1"/>
  <c r="F211" i="32"/>
  <c r="F217" i="32" s="1"/>
  <c r="D211" i="32"/>
  <c r="D217" i="32" s="1"/>
  <c r="D253" i="32" s="1"/>
  <c r="E253" i="32"/>
  <c r="F90" i="32"/>
  <c r="F91" i="32" s="1"/>
  <c r="F95" i="32" s="1"/>
  <c r="F243" i="32"/>
  <c r="F55" i="32"/>
  <c r="Q42" i="9"/>
  <c r="E53" i="17"/>
  <c r="E54" i="17"/>
  <c r="E55" i="17"/>
  <c r="E56" i="17"/>
  <c r="E57" i="17"/>
  <c r="E58" i="17"/>
  <c r="E59" i="17"/>
  <c r="E61" i="17"/>
  <c r="E62" i="17"/>
  <c r="E52" i="17"/>
  <c r="D248" i="32" l="1"/>
  <c r="F248" i="32"/>
  <c r="F253" i="32"/>
  <c r="L43" i="28"/>
  <c r="J43" i="28"/>
  <c r="G43" i="28"/>
  <c r="F43" i="28"/>
  <c r="E43" i="28"/>
  <c r="D43" i="28"/>
  <c r="C43" i="28"/>
  <c r="H42" i="28"/>
  <c r="H41" i="28"/>
  <c r="H40" i="28"/>
  <c r="H39" i="28"/>
  <c r="H38" i="28"/>
  <c r="H37" i="28"/>
  <c r="H36" i="28"/>
  <c r="H35" i="28"/>
  <c r="H34" i="28"/>
  <c r="H33" i="28"/>
  <c r="H26" i="28"/>
  <c r="G26" i="28"/>
  <c r="E26" i="28"/>
  <c r="D26" i="28"/>
  <c r="C26" i="28"/>
  <c r="I25" i="28"/>
  <c r="F25" i="28"/>
  <c r="J25" i="28" s="1"/>
  <c r="I24" i="28"/>
  <c r="F24" i="28"/>
  <c r="I23" i="28"/>
  <c r="F23" i="28"/>
  <c r="J23" i="28" s="1"/>
  <c r="I22" i="28"/>
  <c r="F22" i="28"/>
  <c r="I21" i="28"/>
  <c r="F21" i="28"/>
  <c r="J21" i="28" s="1"/>
  <c r="F20" i="28"/>
  <c r="J20" i="28" s="1"/>
  <c r="L14" i="28"/>
  <c r="J24" i="28" l="1"/>
  <c r="H43" i="28"/>
  <c r="M43" i="28"/>
  <c r="I26" i="28"/>
  <c r="J22" i="28"/>
  <c r="J26" i="28"/>
  <c r="F26" i="28"/>
  <c r="C88" i="27"/>
  <c r="C89" i="27" s="1"/>
  <c r="C60" i="27"/>
  <c r="C53" i="27"/>
  <c r="C61" i="27" s="1"/>
  <c r="C75" i="27" s="1"/>
  <c r="C32" i="27"/>
  <c r="C25" i="27"/>
  <c r="C33" i="27" s="1"/>
  <c r="C40" i="27" s="1"/>
  <c r="C44" i="27" s="1"/>
  <c r="C62" i="20" l="1"/>
  <c r="D62" i="20"/>
  <c r="E134" i="23" l="1"/>
  <c r="D134" i="23"/>
  <c r="C134" i="23"/>
  <c r="G133" i="23"/>
  <c r="G132" i="23"/>
  <c r="G131" i="23"/>
  <c r="G130" i="23"/>
  <c r="G129" i="23"/>
  <c r="F128" i="23"/>
  <c r="F134" i="23" s="1"/>
  <c r="G127" i="23"/>
  <c r="C121" i="23"/>
  <c r="C118" i="23"/>
  <c r="D112" i="23"/>
  <c r="E111" i="23"/>
  <c r="E110" i="23"/>
  <c r="E109" i="23"/>
  <c r="E108" i="23"/>
  <c r="E107" i="23"/>
  <c r="E106" i="23"/>
  <c r="C105" i="23"/>
  <c r="C112" i="23" s="1"/>
  <c r="E104" i="23"/>
  <c r="I101" i="23"/>
  <c r="D101" i="23"/>
  <c r="C92" i="23"/>
  <c r="C83" i="23"/>
  <c r="C97" i="23" s="1"/>
  <c r="C62" i="23"/>
  <c r="C63" i="23" s="1"/>
  <c r="C50" i="23"/>
  <c r="C26" i="23"/>
  <c r="C37" i="23"/>
  <c r="C122" i="23" l="1"/>
  <c r="E105" i="23"/>
  <c r="E112" i="23" s="1"/>
  <c r="G128" i="23"/>
  <c r="G134" i="23" s="1"/>
  <c r="C38" i="23"/>
  <c r="C68" i="23" s="1"/>
  <c r="C140" i="23" l="1"/>
  <c r="C44" i="21"/>
  <c r="C36" i="21"/>
  <c r="C29" i="21"/>
  <c r="C49" i="21" l="1"/>
  <c r="C50" i="21" s="1"/>
  <c r="J110" i="20"/>
  <c r="J109" i="20"/>
  <c r="J108" i="20"/>
  <c r="J100" i="20"/>
  <c r="J99" i="20"/>
  <c r="J98" i="20"/>
  <c r="J92" i="20"/>
  <c r="I84" i="20"/>
  <c r="I83" i="20"/>
  <c r="I82" i="20"/>
  <c r="I81" i="20"/>
  <c r="I80" i="20"/>
  <c r="C78" i="20"/>
  <c r="K73" i="20"/>
  <c r="K74" i="20" s="1"/>
  <c r="J73" i="20"/>
  <c r="J74" i="20" s="1"/>
  <c r="I73" i="20"/>
  <c r="I74" i="20" s="1"/>
  <c r="H73" i="20"/>
  <c r="H74" i="20" s="1"/>
  <c r="G73" i="20"/>
  <c r="G74" i="20" s="1"/>
  <c r="F73" i="20"/>
  <c r="F74" i="20" s="1"/>
  <c r="E73" i="20"/>
  <c r="E74" i="20" s="1"/>
  <c r="D73" i="20"/>
  <c r="D74" i="20" s="1"/>
  <c r="H24" i="20"/>
  <c r="E57" i="20" s="1"/>
  <c r="G24" i="20"/>
  <c r="F24" i="20"/>
  <c r="E56" i="20" s="1"/>
  <c r="E24" i="20"/>
  <c r="D24" i="20"/>
  <c r="E55" i="20" s="1"/>
  <c r="C24" i="20"/>
  <c r="E62" i="20" l="1"/>
  <c r="D77" i="19"/>
  <c r="C66" i="19"/>
  <c r="D48" i="19"/>
  <c r="D37" i="19"/>
  <c r="C37" i="19"/>
  <c r="E36" i="19"/>
  <c r="E35" i="19"/>
  <c r="E34" i="19"/>
  <c r="E33" i="19"/>
  <c r="E32" i="19"/>
  <c r="E31" i="19"/>
  <c r="E30" i="19"/>
  <c r="E29" i="19"/>
  <c r="E28" i="19"/>
  <c r="E27" i="19"/>
  <c r="E26" i="19"/>
  <c r="E25" i="19"/>
  <c r="E24" i="19"/>
  <c r="E23" i="19"/>
  <c r="E22" i="19"/>
  <c r="P44" i="18" l="1"/>
  <c r="O44" i="18"/>
  <c r="N44" i="18"/>
  <c r="M44" i="18"/>
  <c r="L44" i="18"/>
  <c r="K44" i="18"/>
  <c r="J44" i="18"/>
  <c r="I44" i="18"/>
  <c r="H44" i="18"/>
  <c r="G44" i="18"/>
  <c r="F44" i="18"/>
  <c r="E44" i="18"/>
  <c r="D44" i="18"/>
  <c r="C44" i="18"/>
  <c r="Q43" i="18"/>
  <c r="Q42" i="18"/>
  <c r="Q41" i="18"/>
  <c r="Q40" i="18"/>
  <c r="Q39" i="18"/>
  <c r="Q38" i="18"/>
  <c r="Q37" i="18"/>
  <c r="Q36" i="18"/>
  <c r="Q35" i="18"/>
  <c r="Q34" i="18"/>
  <c r="Q33" i="18"/>
  <c r="Q32" i="18"/>
  <c r="J30" i="18"/>
  <c r="K30" i="18" s="1"/>
  <c r="L30" i="18" s="1"/>
  <c r="M30" i="18" s="1"/>
  <c r="N30" i="18" s="1"/>
  <c r="O30" i="18" s="1"/>
  <c r="P30" i="18" s="1"/>
  <c r="Q30" i="18" s="1"/>
  <c r="E25" i="18"/>
  <c r="E24" i="18"/>
  <c r="E23" i="18"/>
  <c r="E21" i="18"/>
  <c r="D19" i="18"/>
  <c r="Q44" i="18" l="1"/>
  <c r="D63" i="17"/>
  <c r="D46" i="17"/>
  <c r="E63" i="17" l="1"/>
  <c r="U22" i="9" l="1"/>
  <c r="U42" i="9" s="1"/>
  <c r="F21" i="2" l="1"/>
  <c r="E61" i="2" l="1"/>
  <c r="D61" i="2"/>
  <c r="E58" i="2"/>
  <c r="D58" i="2"/>
  <c r="E55" i="2"/>
  <c r="D55" i="2"/>
  <c r="E52" i="2"/>
  <c r="D52" i="2"/>
  <c r="D49" i="2"/>
  <c r="E49" i="2"/>
  <c r="D42" i="2"/>
  <c r="E42" i="2"/>
  <c r="E35" i="2"/>
  <c r="D35" i="2"/>
  <c r="E28" i="2"/>
  <c r="D28" i="2"/>
  <c r="D68" i="2" s="1"/>
  <c r="F27" i="2"/>
  <c r="F51" i="15" l="1"/>
  <c r="E51" i="15"/>
  <c r="D51" i="15"/>
  <c r="G50" i="15"/>
  <c r="G49" i="15"/>
  <c r="G48" i="15"/>
  <c r="G47" i="15"/>
  <c r="G46" i="15"/>
  <c r="G45" i="15"/>
  <c r="G44" i="15"/>
  <c r="A43" i="15"/>
  <c r="A44" i="15" s="1"/>
  <c r="A45" i="15" s="1"/>
  <c r="A46" i="15" s="1"/>
  <c r="A47" i="15" s="1"/>
  <c r="A48" i="15" s="1"/>
  <c r="A49" i="15" s="1"/>
  <c r="A50" i="15" s="1"/>
  <c r="G42" i="15"/>
  <c r="E40" i="15"/>
  <c r="F40" i="15" s="1"/>
  <c r="G40" i="15" s="1"/>
  <c r="G36" i="15"/>
  <c r="E36" i="15"/>
  <c r="D36" i="15"/>
  <c r="H35" i="15"/>
  <c r="L34" i="15"/>
  <c r="F30" i="15" s="1"/>
  <c r="H34" i="15"/>
  <c r="H33" i="15"/>
  <c r="H32" i="15"/>
  <c r="J31" i="15"/>
  <c r="J32" i="15" s="1"/>
  <c r="H31" i="15"/>
  <c r="J30" i="15"/>
  <c r="A30" i="15"/>
  <c r="A31" i="15" s="1"/>
  <c r="A32" i="15" s="1"/>
  <c r="A33" i="15" s="1"/>
  <c r="A34" i="15" s="1"/>
  <c r="A35" i="15" s="1"/>
  <c r="H29" i="15"/>
  <c r="L27" i="15"/>
  <c r="E27" i="15"/>
  <c r="F27" i="15" s="1"/>
  <c r="G27" i="15" s="1"/>
  <c r="H27" i="15" s="1"/>
  <c r="D22" i="15"/>
  <c r="J38" i="14"/>
  <c r="J26" i="14"/>
  <c r="D26" i="14"/>
  <c r="D50" i="14" s="1"/>
  <c r="D52" i="14" s="1"/>
  <c r="F25" i="14"/>
  <c r="E24" i="14"/>
  <c r="F24" i="14" s="1"/>
  <c r="F23" i="14"/>
  <c r="F22" i="14"/>
  <c r="F21" i="14"/>
  <c r="F20" i="14"/>
  <c r="E19" i="14"/>
  <c r="F19" i="14" s="1"/>
  <c r="F17" i="14"/>
  <c r="E17" i="14"/>
  <c r="D32" i="13"/>
  <c r="D27" i="13"/>
  <c r="D23" i="13"/>
  <c r="I65" i="12"/>
  <c r="I51" i="12"/>
  <c r="D50" i="12"/>
  <c r="D41" i="12"/>
  <c r="D31" i="12"/>
  <c r="D23" i="12"/>
  <c r="D193" i="11"/>
  <c r="D187" i="11"/>
  <c r="D194" i="11" s="1"/>
  <c r="D180" i="11"/>
  <c r="D168" i="11"/>
  <c r="D159" i="11"/>
  <c r="D152" i="11"/>
  <c r="D146" i="11"/>
  <c r="D136" i="11"/>
  <c r="D114" i="11"/>
  <c r="D113" i="11"/>
  <c r="I111" i="11"/>
  <c r="D107" i="11" s="1"/>
  <c r="G108" i="11"/>
  <c r="G109" i="11" s="1"/>
  <c r="D97" i="11"/>
  <c r="D94" i="11"/>
  <c r="D91" i="11"/>
  <c r="D88" i="11"/>
  <c r="D85" i="11"/>
  <c r="D82" i="11"/>
  <c r="D79" i="11"/>
  <c r="D76" i="11"/>
  <c r="D73" i="11"/>
  <c r="D70" i="11"/>
  <c r="D58" i="11"/>
  <c r="D49" i="11"/>
  <c r="D43" i="11"/>
  <c r="D24" i="11"/>
  <c r="D53" i="10"/>
  <c r="K52" i="10"/>
  <c r="H47" i="10"/>
  <c r="H48" i="10" s="1"/>
  <c r="H49" i="10" s="1"/>
  <c r="H50" i="10" s="1"/>
  <c r="D47" i="10"/>
  <c r="D58" i="10" s="1"/>
  <c r="A47" i="10"/>
  <c r="A48" i="10" s="1"/>
  <c r="D40" i="10"/>
  <c r="D45" i="10" s="1"/>
  <c r="A40" i="10"/>
  <c r="A41" i="10" s="1"/>
  <c r="A42" i="10" s="1"/>
  <c r="A43" i="10" s="1"/>
  <c r="A44" i="10" s="1"/>
  <c r="K39" i="10"/>
  <c r="H34" i="10"/>
  <c r="H35" i="10" s="1"/>
  <c r="H36" i="10" s="1"/>
  <c r="H37" i="10" s="1"/>
  <c r="F26" i="10"/>
  <c r="E26" i="10"/>
  <c r="D26" i="10"/>
  <c r="A26" i="10"/>
  <c r="A27" i="10" s="1"/>
  <c r="K25" i="10"/>
  <c r="D20" i="10" s="1"/>
  <c r="D31" i="10" s="1"/>
  <c r="H21" i="10"/>
  <c r="H22" i="10" s="1"/>
  <c r="H23" i="10" s="1"/>
  <c r="H20" i="10"/>
  <c r="F20" i="10"/>
  <c r="F31" i="10" s="1"/>
  <c r="E20" i="10"/>
  <c r="E31" i="10" s="1"/>
  <c r="A20" i="10"/>
  <c r="A21" i="10" s="1"/>
  <c r="A22" i="10" s="1"/>
  <c r="A23" i="10" s="1"/>
  <c r="A24" i="10" s="1"/>
  <c r="C46" i="9"/>
  <c r="D46" i="9" s="1"/>
  <c r="E46" i="9" s="1"/>
  <c r="F46" i="9" s="1"/>
  <c r="G46" i="9" s="1"/>
  <c r="H46" i="9" s="1"/>
  <c r="I46" i="9" s="1"/>
  <c r="J46" i="9" s="1"/>
  <c r="F57" i="8"/>
  <c r="E57" i="8"/>
  <c r="D57" i="8"/>
  <c r="B47" i="8"/>
  <c r="B44" i="8"/>
  <c r="B41" i="8"/>
  <c r="A39" i="8"/>
  <c r="A40" i="8" s="1"/>
  <c r="A41" i="8" s="1"/>
  <c r="A42" i="8" s="1"/>
  <c r="A43" i="8" s="1"/>
  <c r="A44" i="8" s="1"/>
  <c r="A45" i="8" s="1"/>
  <c r="A46" i="8" s="1"/>
  <c r="A47" i="8" s="1"/>
  <c r="A48" i="8" s="1"/>
  <c r="A49" i="8" s="1"/>
  <c r="A50" i="8" s="1"/>
  <c r="A51" i="8" s="1"/>
  <c r="A52" i="8" s="1"/>
  <c r="A53" i="8" s="1"/>
  <c r="A54" i="8" s="1"/>
  <c r="A55" i="8" s="1"/>
  <c r="A56" i="8" s="1"/>
  <c r="B38" i="8"/>
  <c r="B35" i="8"/>
  <c r="B32" i="8"/>
  <c r="B29" i="8"/>
  <c r="A29" i="8"/>
  <c r="A30" i="8" s="1"/>
  <c r="A31" i="8" s="1"/>
  <c r="A32" i="8" s="1"/>
  <c r="A33" i="8" s="1"/>
  <c r="A34" i="8" s="1"/>
  <c r="A35" i="8" s="1"/>
  <c r="A36" i="8" s="1"/>
  <c r="G22" i="8"/>
  <c r="B20" i="8"/>
  <c r="G19" i="8"/>
  <c r="B18" i="8"/>
  <c r="G17" i="8"/>
  <c r="B16" i="8"/>
  <c r="G15" i="8"/>
  <c r="B14" i="8"/>
  <c r="G13" i="8"/>
  <c r="B12" i="8"/>
  <c r="G11" i="8"/>
  <c r="B10" i="8"/>
  <c r="G9" i="8"/>
  <c r="B8" i="8"/>
  <c r="G7" i="8"/>
  <c r="D60" i="11" l="1"/>
  <c r="D98" i="11"/>
  <c r="D33" i="12"/>
  <c r="D160" i="11"/>
  <c r="D170" i="11" s="1"/>
  <c r="F26" i="14"/>
  <c r="E26" i="14"/>
  <c r="G51" i="15"/>
  <c r="D34" i="13"/>
  <c r="D36" i="13" s="1"/>
  <c r="D20" i="15"/>
  <c r="D24" i="15" s="1"/>
  <c r="D42" i="12"/>
  <c r="D51" i="12" s="1"/>
  <c r="D53" i="12" s="1"/>
  <c r="D58" i="12" s="1"/>
  <c r="F36" i="15"/>
  <c r="H30" i="15"/>
  <c r="H36" i="15" s="1"/>
  <c r="D115" i="11"/>
  <c r="D197" i="11"/>
  <c r="D43" i="14"/>
  <c r="D44" i="14" s="1"/>
  <c r="D118" i="11" l="1"/>
  <c r="D59" i="12"/>
  <c r="D61" i="12" s="1"/>
  <c r="D38" i="7" l="1"/>
  <c r="E37" i="7"/>
  <c r="F37" i="7" s="1"/>
  <c r="E36" i="7"/>
  <c r="F36" i="7" s="1"/>
  <c r="E35" i="7"/>
  <c r="F35" i="7" s="1"/>
  <c r="E34" i="7"/>
  <c r="F34" i="7" s="1"/>
  <c r="E33" i="7"/>
  <c r="F33" i="7" s="1"/>
  <c r="E32" i="7"/>
  <c r="F32" i="7" s="1"/>
  <c r="E31" i="7"/>
  <c r="F31" i="7" s="1"/>
  <c r="E30" i="7"/>
  <c r="F30" i="7" s="1"/>
  <c r="E29" i="7"/>
  <c r="F29" i="7" s="1"/>
  <c r="E28" i="7"/>
  <c r="F28" i="7" s="1"/>
  <c r="E27" i="7"/>
  <c r="F27" i="7" s="1"/>
  <c r="E26" i="7"/>
  <c r="F26" i="7" s="1"/>
  <c r="E25" i="7"/>
  <c r="F25" i="7" s="1"/>
  <c r="E24" i="7"/>
  <c r="F24" i="7" s="1"/>
  <c r="E23" i="7"/>
  <c r="F23" i="7" s="1"/>
  <c r="A23" i="7"/>
  <c r="E22" i="7"/>
  <c r="F22" i="7" s="1"/>
  <c r="A22" i="7"/>
  <c r="A24" i="7" s="1"/>
  <c r="A25" i="7" s="1"/>
  <c r="A26" i="7" s="1"/>
  <c r="A27" i="7" s="1"/>
  <c r="A28" i="7" s="1"/>
  <c r="A29" i="7" s="1"/>
  <c r="E21" i="7"/>
  <c r="F21" i="7" s="1"/>
  <c r="E19" i="7"/>
  <c r="F19" i="7" s="1"/>
  <c r="F38" i="7" l="1"/>
  <c r="E38" i="7"/>
  <c r="A59" i="4" l="1"/>
  <c r="A60" i="4" s="1"/>
  <c r="A61" i="4" s="1"/>
  <c r="A62" i="4" s="1"/>
  <c r="A63" i="4" s="1"/>
  <c r="A64" i="4" s="1"/>
  <c r="A65" i="4" s="1"/>
  <c r="A66" i="4" s="1"/>
  <c r="D52" i="4"/>
  <c r="A47" i="4"/>
  <c r="A48" i="4" s="1"/>
  <c r="A49" i="4" s="1"/>
  <c r="A50" i="4" s="1"/>
  <c r="A51" i="4" s="1"/>
  <c r="F30" i="4"/>
  <c r="F29" i="4"/>
  <c r="F28" i="4"/>
  <c r="F22" i="4"/>
  <c r="F21" i="4"/>
  <c r="F20" i="4"/>
  <c r="A29" i="4"/>
  <c r="A30" i="4" s="1"/>
  <c r="E26" i="4"/>
  <c r="F26" i="4" s="1"/>
  <c r="A21" i="4"/>
  <c r="A22" i="4" s="1"/>
  <c r="E18" i="4"/>
  <c r="F18" i="4" s="1"/>
  <c r="G55" i="3"/>
  <c r="A52" i="3"/>
  <c r="A53" i="3" s="1"/>
  <c r="G45" i="3"/>
  <c r="A42" i="3"/>
  <c r="A43" i="3" s="1"/>
  <c r="G35" i="3"/>
  <c r="A32" i="3"/>
  <c r="A33" i="3" s="1"/>
  <c r="G25" i="3"/>
  <c r="A22" i="3"/>
  <c r="A23" i="3" s="1"/>
  <c r="E68" i="2"/>
  <c r="F65" i="2" l="1"/>
  <c r="F64" i="2"/>
  <c r="F63" i="2"/>
  <c r="F62" i="2"/>
  <c r="F67" i="2"/>
  <c r="F66" i="2"/>
  <c r="D46" i="1"/>
  <c r="D54" i="1"/>
  <c r="D48" i="1"/>
  <c r="D59" i="1" s="1"/>
  <c r="A48" i="1"/>
  <c r="A49" i="1" s="1"/>
  <c r="A27" i="1"/>
  <c r="A28" i="1" s="1"/>
  <c r="A21" i="1"/>
  <c r="A22" i="1" s="1"/>
  <c r="A23" i="1" s="1"/>
  <c r="A24" i="1" s="1"/>
  <c r="A25" i="1" s="1"/>
  <c r="F27" i="1"/>
  <c r="E27" i="1"/>
  <c r="D27" i="1"/>
  <c r="F21" i="1"/>
  <c r="F32" i="1" s="1"/>
  <c r="E21" i="1"/>
  <c r="E32" i="1" s="1"/>
  <c r="D41" i="1"/>
  <c r="A41" i="1"/>
  <c r="A42" i="1" s="1"/>
  <c r="A43" i="1" s="1"/>
  <c r="A44" i="1" s="1"/>
  <c r="A45" i="1" s="1"/>
  <c r="K53" i="1"/>
  <c r="H48" i="1"/>
  <c r="H49" i="1" s="1"/>
  <c r="H50" i="1" s="1"/>
  <c r="H51" i="1" s="1"/>
  <c r="K40" i="1"/>
  <c r="H35" i="1"/>
  <c r="H36" i="1" s="1"/>
  <c r="H37" i="1" s="1"/>
  <c r="H38" i="1" s="1"/>
  <c r="F61" i="2"/>
  <c r="F60" i="2"/>
  <c r="F59" i="2"/>
  <c r="F58" i="2"/>
  <c r="F57" i="2"/>
  <c r="F56" i="2"/>
  <c r="F55" i="2"/>
  <c r="F54" i="2"/>
  <c r="F53" i="2"/>
  <c r="F52" i="2"/>
  <c r="F51" i="2"/>
  <c r="F50" i="2"/>
  <c r="F49" i="2"/>
  <c r="F48" i="2"/>
  <c r="F46" i="2"/>
  <c r="F45" i="2"/>
  <c r="F44" i="2"/>
  <c r="F42" i="2"/>
  <c r="F41" i="2"/>
  <c r="F40" i="2"/>
  <c r="F39" i="2"/>
  <c r="F37" i="2"/>
  <c r="F36" i="2"/>
  <c r="F31" i="2"/>
  <c r="F30" i="2"/>
  <c r="F29" i="2"/>
  <c r="F28" i="2"/>
  <c r="F26" i="2"/>
  <c r="F25" i="2"/>
  <c r="F24" i="2"/>
  <c r="F23" i="2"/>
  <c r="F22" i="2"/>
  <c r="A22" i="2"/>
  <c r="A23" i="2" s="1"/>
  <c r="A24" i="2" s="1"/>
  <c r="A25" i="2" s="1"/>
  <c r="A26" i="2" s="1"/>
  <c r="A27" i="2" s="1"/>
  <c r="A29" i="2" s="1"/>
  <c r="A30" i="2" s="1"/>
  <c r="E19" i="2"/>
  <c r="F19" i="2" s="1"/>
  <c r="K26" i="1"/>
  <c r="D21" i="1" s="1"/>
  <c r="D32" i="1" s="1"/>
  <c r="H21" i="1"/>
  <c r="H22" i="1" s="1"/>
  <c r="H23" i="1" s="1"/>
  <c r="H24" i="1" s="1"/>
  <c r="F33" i="2" l="1"/>
  <c r="F43" i="2"/>
  <c r="F47" i="2" s="1"/>
  <c r="F32" i="2"/>
  <c r="F34" i="2" l="1"/>
  <c r="F35" i="2" s="1"/>
  <c r="F68" i="2" l="1"/>
  <c r="F3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22" authorId="0" shapeId="0" xr:uid="{00000000-0006-0000-0100-000001000000}">
      <text>
        <r>
          <rPr>
            <b/>
            <sz val="9"/>
            <color indexed="81"/>
            <rFont val="Tahoma"/>
            <family val="2"/>
          </rPr>
          <t>Administrator:</t>
        </r>
        <r>
          <rPr>
            <sz val="9"/>
            <color indexed="81"/>
            <rFont val="Tahoma"/>
            <family val="2"/>
          </rPr>
          <t xml:space="preserve">
Same on fringe</t>
        </r>
      </text>
    </comment>
    <comment ref="C30" authorId="0" shapeId="0" xr:uid="{00000000-0006-0000-0100-000002000000}">
      <text>
        <r>
          <rPr>
            <b/>
            <sz val="9"/>
            <color indexed="81"/>
            <rFont val="Tahoma"/>
            <family val="2"/>
          </rPr>
          <t>Administrator:</t>
        </r>
        <r>
          <rPr>
            <sz val="9"/>
            <color indexed="81"/>
            <rFont val="Tahoma"/>
            <family val="2"/>
          </rPr>
          <t xml:space="preserve">
Combine with Administration?</t>
        </r>
      </text>
    </comment>
    <comment ref="C60" authorId="0" shapeId="0" xr:uid="{00000000-0006-0000-0100-000003000000}">
      <text>
        <r>
          <rPr>
            <b/>
            <sz val="9"/>
            <color indexed="81"/>
            <rFont val="Tahoma"/>
            <family val="2"/>
          </rPr>
          <t>Administrator:</t>
        </r>
        <r>
          <rPr>
            <sz val="9"/>
            <color indexed="81"/>
            <rFont val="Tahoma"/>
            <family val="2"/>
          </rPr>
          <t xml:space="preserve">
Combine into single telephone</t>
        </r>
      </text>
    </comment>
    <comment ref="C63" authorId="0" shapeId="0" xr:uid="{00000000-0006-0000-0100-000004000000}">
      <text>
        <r>
          <rPr>
            <b/>
            <sz val="9"/>
            <color indexed="81"/>
            <rFont val="Tahoma"/>
            <family val="2"/>
          </rPr>
          <t>Administrator:</t>
        </r>
        <r>
          <rPr>
            <sz val="9"/>
            <color indexed="81"/>
            <rFont val="Tahoma"/>
            <family val="2"/>
          </rPr>
          <t xml:space="preserve">
Combine into single Advertising</t>
        </r>
      </text>
    </comment>
    <comment ref="C69" authorId="0" shapeId="0" xr:uid="{00000000-0006-0000-0100-000005000000}">
      <text>
        <r>
          <rPr>
            <b/>
            <sz val="9"/>
            <color indexed="81"/>
            <rFont val="Tahoma"/>
            <family val="2"/>
          </rPr>
          <t>Administrator:</t>
        </r>
        <r>
          <rPr>
            <sz val="9"/>
            <color indexed="81"/>
            <rFont val="Tahoma"/>
            <family val="2"/>
          </rPr>
          <t xml:space="preserve">
Combine into single Accounting</t>
        </r>
      </text>
    </comment>
    <comment ref="C71" authorId="0" shapeId="0" xr:uid="{00000000-0006-0000-0100-000006000000}">
      <text>
        <r>
          <rPr>
            <b/>
            <sz val="9"/>
            <color indexed="81"/>
            <rFont val="Tahoma"/>
            <family val="2"/>
          </rPr>
          <t>Administrator:</t>
        </r>
        <r>
          <rPr>
            <sz val="9"/>
            <color indexed="81"/>
            <rFont val="Tahoma"/>
            <family val="2"/>
          </rPr>
          <t xml:space="preserve">
Combine into single legal</t>
        </r>
      </text>
    </comment>
    <comment ref="C74" authorId="0" shapeId="0" xr:uid="{00000000-0006-0000-0100-000007000000}">
      <text>
        <r>
          <rPr>
            <b/>
            <sz val="9"/>
            <color indexed="81"/>
            <rFont val="Tahoma"/>
            <family val="2"/>
          </rPr>
          <t>Administrator:</t>
        </r>
        <r>
          <rPr>
            <sz val="9"/>
            <color indexed="81"/>
            <rFont val="Tahoma"/>
            <family val="2"/>
          </rPr>
          <t xml:space="preserve">
Combine into single insurance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22" authorId="0" shapeId="0" xr:uid="{00000000-0006-0000-1000-000001000000}">
      <text>
        <r>
          <rPr>
            <b/>
            <sz val="9"/>
            <color indexed="81"/>
            <rFont val="Tahoma"/>
            <family val="2"/>
          </rPr>
          <t>Administrator:</t>
        </r>
        <r>
          <rPr>
            <sz val="9"/>
            <color indexed="81"/>
            <rFont val="Tahoma"/>
            <family val="2"/>
          </rPr>
          <t xml:space="preserve">
Combine into fringe, pay tax, WC</t>
        </r>
      </text>
    </comment>
    <comment ref="D50" authorId="0" shapeId="0" xr:uid="{00000000-0006-0000-1000-000002000000}">
      <text>
        <r>
          <rPr>
            <b/>
            <sz val="9"/>
            <color indexed="81"/>
            <rFont val="Tahoma"/>
            <family val="2"/>
          </rPr>
          <t>Administrator:</t>
        </r>
        <r>
          <rPr>
            <sz val="9"/>
            <color indexed="81"/>
            <rFont val="Tahoma"/>
            <family val="2"/>
          </rPr>
          <t xml:space="preserve">
Combine into single DON P/S</t>
        </r>
      </text>
    </comment>
    <comment ref="D62" authorId="0" shapeId="0" xr:uid="{00000000-0006-0000-1000-000003000000}">
      <text>
        <r>
          <rPr>
            <b/>
            <sz val="9"/>
            <color indexed="81"/>
            <rFont val="Tahoma"/>
            <family val="2"/>
          </rPr>
          <t>Administrator:</t>
        </r>
        <r>
          <rPr>
            <sz val="9"/>
            <color indexed="81"/>
            <rFont val="Tahoma"/>
            <family val="2"/>
          </rPr>
          <t xml:space="preserve">
Combine into single Nursing Education and Training</t>
        </r>
      </text>
    </comment>
    <comment ref="D66" authorId="0" shapeId="0" xr:uid="{00000000-0006-0000-1000-000004000000}">
      <text>
        <r>
          <rPr>
            <b/>
            <sz val="9"/>
            <color indexed="81"/>
            <rFont val="Tahoma"/>
            <family val="2"/>
          </rPr>
          <t>Administrator:</t>
        </r>
        <r>
          <rPr>
            <sz val="9"/>
            <color indexed="81"/>
            <rFont val="Tahoma"/>
            <family val="2"/>
          </rPr>
          <t xml:space="preserve">
Combine with nursing recoverable and delete this account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18" authorId="0" shapeId="0" xr:uid="{00000000-0006-0000-1100-000001000000}">
      <text>
        <r>
          <rPr>
            <b/>
            <sz val="9"/>
            <color indexed="81"/>
            <rFont val="Tahoma"/>
            <family val="2"/>
          </rPr>
          <t>Administrator:</t>
        </r>
        <r>
          <rPr>
            <sz val="9"/>
            <color indexed="81"/>
            <rFont val="Tahoma"/>
            <family val="2"/>
          </rPr>
          <t xml:space="preserve">
Rename this something else--since some of these are nursing services.</t>
        </r>
      </text>
    </comment>
    <comment ref="C24" authorId="0" shapeId="0" xr:uid="{00000000-0006-0000-1100-000002000000}">
      <text>
        <r>
          <rPr>
            <b/>
            <sz val="9"/>
            <color indexed="81"/>
            <rFont val="Tahoma"/>
            <family val="2"/>
          </rPr>
          <t>Administrator:</t>
        </r>
        <r>
          <rPr>
            <sz val="9"/>
            <color indexed="81"/>
            <rFont val="Tahoma"/>
            <family val="2"/>
          </rPr>
          <t xml:space="preserve">
Bad debt expense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Sullivan, Caitlin</author>
  </authors>
  <commentList>
    <comment ref="B18" authorId="0" shapeId="0" xr:uid="{00000000-0006-0000-1200-000001000000}">
      <text>
        <r>
          <rPr>
            <b/>
            <sz val="9"/>
            <color indexed="81"/>
            <rFont val="Tahoma"/>
            <family val="2"/>
          </rPr>
          <t>Administrator:</t>
        </r>
        <r>
          <rPr>
            <sz val="9"/>
            <color indexed="81"/>
            <rFont val="Tahoma"/>
            <family val="2"/>
          </rPr>
          <t xml:space="preserve">
Delete the DON table</t>
        </r>
      </text>
    </comment>
    <comment ref="C21" authorId="0" shapeId="0" xr:uid="{00000000-0006-0000-1200-000002000000}">
      <text>
        <r>
          <rPr>
            <b/>
            <sz val="9"/>
            <color indexed="81"/>
            <rFont val="Tahoma"/>
            <family val="2"/>
          </rPr>
          <t>Administrator:</t>
        </r>
        <r>
          <rPr>
            <sz val="9"/>
            <color indexed="81"/>
            <rFont val="Tahoma"/>
            <family val="2"/>
          </rPr>
          <t xml:space="preserve">
Change to drop down</t>
        </r>
      </text>
    </comment>
    <comment ref="G24" authorId="1" shapeId="0" xr:uid="{00000000-0006-0000-1200-000003000000}">
      <text>
        <r>
          <rPr>
            <sz val="9"/>
            <color indexed="81"/>
            <rFont val="Tahoma"/>
            <family val="2"/>
          </rPr>
          <t>Additional rows can be added to this table.</t>
        </r>
      </text>
    </comment>
    <comment ref="C31" authorId="0" shapeId="0" xr:uid="{00000000-0006-0000-1200-000004000000}">
      <text>
        <r>
          <rPr>
            <b/>
            <sz val="9"/>
            <color indexed="81"/>
            <rFont val="Tahoma"/>
            <family val="2"/>
          </rPr>
          <t>Administrator:</t>
        </r>
        <r>
          <rPr>
            <sz val="9"/>
            <color indexed="81"/>
            <rFont val="Tahoma"/>
            <family val="2"/>
          </rPr>
          <t xml:space="preserve">
Change to drop down</t>
        </r>
      </text>
    </comment>
    <comment ref="G34" authorId="1" shapeId="0" xr:uid="{00000000-0006-0000-1200-000005000000}">
      <text>
        <r>
          <rPr>
            <sz val="9"/>
            <color indexed="81"/>
            <rFont val="Tahoma"/>
            <family val="2"/>
          </rPr>
          <t>Additional rows can be added to this table.</t>
        </r>
      </text>
    </comment>
    <comment ref="G44" authorId="1" shapeId="0" xr:uid="{00000000-0006-0000-1200-000006000000}">
      <text>
        <r>
          <rPr>
            <sz val="9"/>
            <color indexed="81"/>
            <rFont val="Tahoma"/>
            <family val="2"/>
          </rPr>
          <t>Additional rows can be added to this table.</t>
        </r>
      </text>
    </comment>
    <comment ref="G54" authorId="1" shapeId="0" xr:uid="{00000000-0006-0000-1200-000007000000}">
      <text>
        <r>
          <rPr>
            <sz val="9"/>
            <color indexed="81"/>
            <rFont val="Tahoma"/>
            <family val="2"/>
          </rPr>
          <t>Additional rows can be added to this table.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Cheung, Michael</author>
    <author>Administrator</author>
  </authors>
  <commentList>
    <comment ref="D19" authorId="0" shapeId="0" xr:uid="{00000000-0006-0000-1300-000001000000}">
      <text>
        <r>
          <rPr>
            <b/>
            <sz val="9"/>
            <color indexed="81"/>
            <rFont val="Tahoma"/>
            <family val="2"/>
          </rPr>
          <t>Cheung, Michael:</t>
        </r>
        <r>
          <rPr>
            <sz val="9"/>
            <color indexed="81"/>
            <rFont val="Tahoma"/>
            <family val="2"/>
          </rPr>
          <t xml:space="preserve">
*Include total wages and the respective hours for all overtime wages. (Ex. A RN makes $25/hour and has 100 overtime hours at time and one half &amp; another RN makes $20/hour and has 20 overtime hours at double time; RN Overtime Wages = $4,550 and hours = 120.)</t>
        </r>
      </text>
    </comment>
    <comment ref="C20" authorId="1" shapeId="0" xr:uid="{00000000-0006-0000-1300-000002000000}">
      <text>
        <r>
          <rPr>
            <b/>
            <sz val="9"/>
            <color indexed="81"/>
            <rFont val="Tahoma"/>
            <family val="2"/>
          </rPr>
          <t>Administrator:</t>
        </r>
        <r>
          <rPr>
            <sz val="9"/>
            <color indexed="81"/>
            <rFont val="Tahoma"/>
            <family val="2"/>
          </rPr>
          <t xml:space="preserve">
Assume we need for TNS?</t>
        </r>
      </text>
    </comment>
    <comment ref="C27" authorId="1" shapeId="0" xr:uid="{00000000-0006-0000-1300-000003000000}">
      <text>
        <r>
          <rPr>
            <b/>
            <sz val="9"/>
            <color indexed="81"/>
            <rFont val="Tahoma"/>
            <family val="2"/>
          </rPr>
          <t>Administrator:</t>
        </r>
        <r>
          <rPr>
            <sz val="9"/>
            <color indexed="81"/>
            <rFont val="Tahoma"/>
            <family val="2"/>
          </rPr>
          <t xml:space="preserve">
Assume we need for TNS?</t>
        </r>
      </text>
    </comment>
    <comment ref="D27" authorId="0" shapeId="0" xr:uid="{00000000-0006-0000-1300-000004000000}">
      <text>
        <r>
          <rPr>
            <b/>
            <sz val="9"/>
            <color indexed="81"/>
            <rFont val="Tahoma"/>
            <family val="2"/>
          </rPr>
          <t>Cheung, Michael:</t>
        </r>
        <r>
          <rPr>
            <sz val="9"/>
            <color indexed="81"/>
            <rFont val="Tahoma"/>
            <family val="2"/>
          </rPr>
          <t xml:space="preserve">
*Include the increase in wages due to a shift or other differentials. (Ex. NH had shift/other differential wages and hours as follows: RN shift differential of $1.50/hour for 2,000 hours; RN Shift differential wages = $3,000. Another RN had $2.00/hour other differential for 1000 hours; RN Other differential wages = $2,000)</t>
        </r>
      </text>
    </comment>
    <comment ref="C34" authorId="1" shapeId="0" xr:uid="{00000000-0006-0000-1300-000005000000}">
      <text>
        <r>
          <rPr>
            <b/>
            <sz val="9"/>
            <color indexed="81"/>
            <rFont val="Tahoma"/>
            <family val="2"/>
          </rPr>
          <t>Administrator:</t>
        </r>
        <r>
          <rPr>
            <sz val="9"/>
            <color indexed="81"/>
            <rFont val="Tahoma"/>
            <family val="2"/>
          </rPr>
          <t xml:space="preserve">
</t>
        </r>
      </text>
    </comment>
    <comment ref="C37" authorId="1" shapeId="0" xr:uid="{00000000-0006-0000-1300-000006000000}">
      <text>
        <r>
          <rPr>
            <b/>
            <sz val="9"/>
            <color indexed="81"/>
            <rFont val="Tahoma"/>
            <family val="2"/>
          </rPr>
          <t>Administrator:</t>
        </r>
        <r>
          <rPr>
            <sz val="9"/>
            <color indexed="81"/>
            <rFont val="Tahoma"/>
            <family val="2"/>
          </rPr>
          <t xml:space="preserve">
Keep this ?</t>
        </r>
      </text>
    </comment>
    <comment ref="F38" authorId="0" shapeId="0" xr:uid="{00000000-0006-0000-1300-000007000000}">
      <text>
        <r>
          <rPr>
            <b/>
            <sz val="9"/>
            <color indexed="81"/>
            <rFont val="Tahoma"/>
            <family val="2"/>
          </rPr>
          <t>Cheung, Michael:</t>
        </r>
        <r>
          <rPr>
            <sz val="9"/>
            <color indexed="81"/>
            <rFont val="Tahoma"/>
            <family val="2"/>
          </rPr>
          <t xml:space="preserve">
O = Officer
R = Related To Owner
U = Unrelated Employee</t>
        </r>
      </text>
    </comment>
    <comment ref="D44" authorId="1" shapeId="0" xr:uid="{00000000-0006-0000-1300-000008000000}">
      <text>
        <r>
          <rPr>
            <b/>
            <sz val="9"/>
            <color indexed="81"/>
            <rFont val="Tahoma"/>
            <family val="2"/>
          </rPr>
          <t>Administrator:</t>
        </r>
        <r>
          <rPr>
            <sz val="9"/>
            <color indexed="81"/>
            <rFont val="Tahoma"/>
            <family val="2"/>
          </rPr>
          <t xml:space="preserve">
Delete? Replace with top 3/5 salaries?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Pmccusker</author>
    <author>Sullivan, Caitlin</author>
  </authors>
  <commentList>
    <comment ref="D74" authorId="0" shapeId="0" xr:uid="{00000000-0006-0000-1600-000001000000}">
      <text>
        <r>
          <rPr>
            <sz val="9"/>
            <color indexed="81"/>
            <rFont val="Tahoma"/>
            <family val="2"/>
          </rPr>
          <t>This is used only when EOHHS capitalized an expense after review / audit.</t>
        </r>
      </text>
    </comment>
    <comment ref="D77" authorId="0" shapeId="0" xr:uid="{00000000-0006-0000-1600-000002000000}">
      <text>
        <r>
          <rPr>
            <sz val="9"/>
            <color indexed="81"/>
            <rFont val="Tahoma"/>
            <family val="2"/>
          </rPr>
          <t>This is used only when EOHHS capitalized an expense after review / audit.</t>
        </r>
      </text>
    </comment>
    <comment ref="D80" authorId="0" shapeId="0" xr:uid="{00000000-0006-0000-1600-000003000000}">
      <text>
        <r>
          <rPr>
            <sz val="9"/>
            <color indexed="81"/>
            <rFont val="Tahoma"/>
            <family val="2"/>
          </rPr>
          <t>This is used only when EOHHS capitalized an expense after review / audit.</t>
        </r>
      </text>
    </comment>
    <comment ref="D86" authorId="0" shapeId="0" xr:uid="{00000000-0006-0000-1600-000004000000}">
      <text>
        <r>
          <rPr>
            <sz val="9"/>
            <color indexed="81"/>
            <rFont val="Tahoma"/>
            <family val="2"/>
          </rPr>
          <t>This is used only when EOHHS capitalized an expense after review / audit.</t>
        </r>
      </text>
    </comment>
    <comment ref="D95" authorId="0" shapeId="0" xr:uid="{00000000-0006-0000-1600-000005000000}">
      <text>
        <r>
          <rPr>
            <sz val="9"/>
            <color indexed="81"/>
            <rFont val="Tahoma"/>
            <family val="2"/>
          </rPr>
          <t>This is used only when EOHHS capitalized an expense after review / audit.</t>
        </r>
      </text>
    </comment>
    <comment ref="D107" authorId="0" shapeId="0" xr:uid="{00000000-0006-0000-1600-000006000000}">
      <text>
        <r>
          <rPr>
            <sz val="9"/>
            <color indexed="81"/>
            <rFont val="Tahoma"/>
            <family val="2"/>
          </rPr>
          <t xml:space="preserve">See Table 4, Detail of Other Assets, Line 400, Column 2
</t>
        </r>
      </text>
    </comment>
    <comment ref="I110" authorId="1" shapeId="0" xr:uid="{00000000-0006-0000-1600-000007000000}">
      <text>
        <r>
          <rPr>
            <sz val="9"/>
            <color indexed="81"/>
            <rFont val="Tahoma"/>
            <family val="2"/>
          </rPr>
          <t>Additional rows can be added to this table.</t>
        </r>
      </text>
    </comment>
    <comment ref="D113" authorId="0" shapeId="0" xr:uid="{00000000-0006-0000-1600-000008000000}">
      <text>
        <r>
          <rPr>
            <sz val="9"/>
            <color indexed="81"/>
            <rFont val="Tahoma"/>
            <family val="2"/>
          </rPr>
          <t xml:space="preserve">See Table 4, Detail of Other Assets, Line 400, Column 2
</t>
        </r>
      </text>
    </comment>
    <comment ref="D118" authorId="0" shapeId="0" xr:uid="{00000000-0006-0000-1600-000009000000}">
      <text>
        <r>
          <rPr>
            <sz val="9"/>
            <color indexed="81"/>
            <rFont val="Tahoma"/>
            <family val="2"/>
          </rPr>
          <t>Edit - Amount must equal account 2000.0</t>
        </r>
      </text>
    </comment>
    <comment ref="B176" authorId="0" shapeId="0" xr:uid="{00000000-0006-0000-1600-00000A000000}">
      <text>
        <r>
          <rPr>
            <sz val="9"/>
            <color indexed="81"/>
            <rFont val="Tahoma"/>
            <family val="2"/>
          </rPr>
          <t>Legal Status:  2, 3, 6, 8</t>
        </r>
      </text>
    </comment>
    <comment ref="B181" authorId="0" shapeId="0" xr:uid="{00000000-0006-0000-1600-00000B000000}">
      <text>
        <r>
          <rPr>
            <sz val="9"/>
            <color indexed="81"/>
            <rFont val="Tahoma"/>
            <family val="2"/>
          </rPr>
          <t xml:space="preserve">
Legal Status 4, 5</t>
        </r>
      </text>
    </comment>
    <comment ref="B188" authorId="0" shapeId="0" xr:uid="{00000000-0006-0000-1600-00000C000000}">
      <text>
        <r>
          <rPr>
            <sz val="9"/>
            <color indexed="81"/>
            <rFont val="Tahoma"/>
            <family val="2"/>
          </rPr>
          <t>Legal Status 1, 7, 9</t>
        </r>
      </text>
    </comment>
    <comment ref="D197" authorId="0" shapeId="0" xr:uid="{00000000-0006-0000-1600-00000D000000}">
      <text>
        <r>
          <rPr>
            <sz val="9"/>
            <color indexed="81"/>
            <rFont val="Tahoma"/>
            <family val="2"/>
          </rPr>
          <t>Edit check- Amount must equal total assets 1000.0</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Cheung, Michael</author>
    <author>Sullivan, Caitlin</author>
  </authors>
  <commentList>
    <comment ref="B44" authorId="0" shapeId="0" xr:uid="{00000000-0006-0000-1700-000001000000}">
      <text>
        <r>
          <rPr>
            <b/>
            <sz val="9"/>
            <color indexed="81"/>
            <rFont val="Tahoma"/>
            <family val="2"/>
          </rPr>
          <t>Cheung, Michael:</t>
        </r>
        <r>
          <rPr>
            <sz val="9"/>
            <color indexed="81"/>
            <rFont val="Tahoma"/>
            <family val="2"/>
          </rPr>
          <t xml:space="preserve">
If Non-Profit, Continue Here</t>
        </r>
      </text>
    </comment>
    <comment ref="I50" authorId="1" shapeId="0" xr:uid="{00000000-0006-0000-1700-000002000000}">
      <text>
        <r>
          <rPr>
            <sz val="9"/>
            <color indexed="81"/>
            <rFont val="Tahoma"/>
            <family val="2"/>
          </rPr>
          <t>Additional rows can be added to this table.</t>
        </r>
      </text>
    </comment>
    <comment ref="B56" authorId="0" shapeId="0" xr:uid="{00000000-0006-0000-1700-000003000000}">
      <text>
        <r>
          <rPr>
            <b/>
            <sz val="9"/>
            <color indexed="81"/>
            <rFont val="Tahoma"/>
            <family val="2"/>
          </rPr>
          <t>Cheung, Michael:</t>
        </r>
        <r>
          <rPr>
            <sz val="9"/>
            <color indexed="81"/>
            <rFont val="Tahoma"/>
            <family val="2"/>
          </rPr>
          <t xml:space="preserve">
If For-Profit, Continue Here</t>
        </r>
      </text>
    </comment>
    <comment ref="I64" authorId="1" shapeId="0" xr:uid="{00000000-0006-0000-1700-000004000000}">
      <text>
        <r>
          <rPr>
            <sz val="9"/>
            <color indexed="81"/>
            <rFont val="Tahoma"/>
            <family val="2"/>
          </rPr>
          <t>Additional rows can be added to this table.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Cheung, Michael</author>
    <author>Sullivan, Caitlin</author>
  </authors>
  <commentList>
    <comment ref="I16" authorId="0" shapeId="0" xr:uid="{00000000-0006-0000-1900-000001000000}">
      <text>
        <r>
          <rPr>
            <b/>
            <sz val="9"/>
            <color indexed="81"/>
            <rFont val="Tahoma"/>
            <family val="2"/>
          </rPr>
          <t>Cheung, Michael:</t>
        </r>
        <r>
          <rPr>
            <sz val="9"/>
            <color indexed="81"/>
            <rFont val="Tahoma"/>
            <family val="2"/>
          </rPr>
          <t xml:space="preserve">
Items reported on HCF-1 but not on financials.  Explain below.</t>
        </r>
      </text>
    </comment>
    <comment ref="C19" authorId="0" shapeId="0" xr:uid="{00000000-0006-0000-1900-000002000000}">
      <text>
        <r>
          <rPr>
            <b/>
            <sz val="9"/>
            <color indexed="81"/>
            <rFont val="Tahoma"/>
            <family val="2"/>
          </rPr>
          <t>Cheung, Michael:</t>
        </r>
        <r>
          <rPr>
            <sz val="9"/>
            <color indexed="81"/>
            <rFont val="Tahoma"/>
            <family val="2"/>
          </rPr>
          <t xml:space="preserve">
Can this calculation be pulled from Income Statement schedule?</t>
        </r>
      </text>
    </comment>
    <comment ref="J25" authorId="1" shapeId="0" xr:uid="{00000000-0006-0000-1900-000003000000}">
      <text>
        <r>
          <rPr>
            <sz val="9"/>
            <color indexed="81"/>
            <rFont val="Tahoma"/>
            <family val="2"/>
          </rPr>
          <t>Additional rows can be added to this table.</t>
        </r>
      </text>
    </comment>
    <comment ref="J37" authorId="1" shapeId="0" xr:uid="{00000000-0006-0000-1900-000004000000}">
      <text>
        <r>
          <rPr>
            <sz val="9"/>
            <color indexed="81"/>
            <rFont val="Tahoma"/>
            <family val="2"/>
          </rPr>
          <t>Additional rows can be added to this table.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Sullivan, Caitlin</author>
  </authors>
  <commentList>
    <comment ref="L33" authorId="0" shapeId="0" xr:uid="{00000000-0006-0000-1A00-000001000000}">
      <text>
        <r>
          <rPr>
            <sz val="9"/>
            <color indexed="81"/>
            <rFont val="Tahoma"/>
            <family val="2"/>
          </rPr>
          <t>Additional rows can be added to this table.</t>
        </r>
      </text>
    </comment>
  </commentList>
</comments>
</file>

<file path=xl/sharedStrings.xml><?xml version="1.0" encoding="utf-8"?>
<sst xmlns="http://schemas.openxmlformats.org/spreadsheetml/2006/main" count="3690" uniqueCount="2034">
  <si>
    <t>HCF-01 Mock-up Template</t>
  </si>
  <si>
    <t>Includes the following: HCF1 Sch7</t>
  </si>
  <si>
    <t>Schedule 2A: Gross Income</t>
  </si>
  <si>
    <t>Cell Key</t>
  </si>
  <si>
    <t>Input by Data Submitter</t>
  </si>
  <si>
    <t>From CHIA Contact Management System</t>
  </si>
  <si>
    <t>From CHIA Contact Management System or Submitter Input</t>
  </si>
  <si>
    <t>Computation</t>
  </si>
  <si>
    <t>Derived from another Tab</t>
  </si>
  <si>
    <t>Not Applicable</t>
  </si>
  <si>
    <t>From Cell on this Tab</t>
  </si>
  <si>
    <t>Non-Allowable Expense</t>
  </si>
  <si>
    <t>Must be negative value</t>
  </si>
  <si>
    <t>Nursing Facility Income</t>
  </si>
  <si>
    <t>Detail of Recoverable Income Accounts (3191.0, 3192.0, 3193.0, 3195.0, 3196.0)</t>
  </si>
  <si>
    <t>Table 1</t>
  </si>
  <si>
    <t>Column #</t>
  </si>
  <si>
    <t>Table 3</t>
  </si>
  <si>
    <t>Line #</t>
  </si>
  <si>
    <t>Account</t>
  </si>
  <si>
    <t>Description</t>
  </si>
  <si>
    <t>Routine</t>
  </si>
  <si>
    <t>Ancillary</t>
  </si>
  <si>
    <t>TOTAL INCOME</t>
  </si>
  <si>
    <t>Account #</t>
  </si>
  <si>
    <t>Reported</t>
  </si>
  <si>
    <t>Self-Pay</t>
  </si>
  <si>
    <t>Managed Care</t>
  </si>
  <si>
    <t>Non-Managed Care</t>
  </si>
  <si>
    <t>Medicare – Non-Managed Care</t>
  </si>
  <si>
    <t xml:space="preserve">Medicare – Managed Care </t>
  </si>
  <si>
    <t>Massachusetts Medicaid – Non-Managed Care</t>
  </si>
  <si>
    <t>Add row</t>
  </si>
  <si>
    <t>Click on the plus sign to add an additional row</t>
  </si>
  <si>
    <t>+</t>
  </si>
  <si>
    <t>1.7</t>
  </si>
  <si>
    <t>Massachusetts Medicaid – Managed Care</t>
  </si>
  <si>
    <t>SUBTOTAL: OTHER INCOME</t>
  </si>
  <si>
    <t>Senior Care Options &amp; PACE</t>
  </si>
  <si>
    <t>MA Medicaid Patient Resource Income</t>
  </si>
  <si>
    <t>1.10</t>
  </si>
  <si>
    <t>Non-Massachusetts Medicaid</t>
  </si>
  <si>
    <t>1.11</t>
  </si>
  <si>
    <t>Veteran’s Affairs and Other Public</t>
  </si>
  <si>
    <t>1.12</t>
  </si>
  <si>
    <t>Other payers (nursing facility only)</t>
  </si>
  <si>
    <t xml:space="preserve">Detail of Ancillary Income </t>
  </si>
  <si>
    <t>TOTAL NURSING FACILITY INCOME</t>
  </si>
  <si>
    <t>Table 4</t>
  </si>
  <si>
    <t>Non-Nursing Facility Income</t>
  </si>
  <si>
    <t>Table 2</t>
  </si>
  <si>
    <t>2.1</t>
  </si>
  <si>
    <t>Adult Day Care</t>
  </si>
  <si>
    <t>Hospital – Non-Nursing Facility</t>
  </si>
  <si>
    <t xml:space="preserve">Outpatient Services </t>
  </si>
  <si>
    <t>Assisted Living</t>
  </si>
  <si>
    <t xml:space="preserve">Residential Care </t>
  </si>
  <si>
    <t>Detail of Endowment and Other Non-Recoverable Income (3120.0)</t>
  </si>
  <si>
    <t>Other Non-Nursing Facility</t>
  </si>
  <si>
    <t>Table 5</t>
  </si>
  <si>
    <t>2.100</t>
  </si>
  <si>
    <t>3026.0</t>
  </si>
  <si>
    <t>SUBTOTAL NON-NURSING FACILITY INCOME</t>
  </si>
  <si>
    <t>2.7</t>
  </si>
  <si>
    <t>Endowment and Other Non-Recoverable (Explain below)</t>
  </si>
  <si>
    <t>Laundry</t>
  </si>
  <si>
    <t>Vending Machines</t>
  </si>
  <si>
    <t>2.10</t>
  </si>
  <si>
    <t>Bad Debt Recovery</t>
  </si>
  <si>
    <t>2.11</t>
  </si>
  <si>
    <t xml:space="preserve">Prior Year Retroactive </t>
  </si>
  <si>
    <t>2.12</t>
  </si>
  <si>
    <t>Interest Income</t>
  </si>
  <si>
    <t>2.13</t>
  </si>
  <si>
    <t>Nurses’ Aide Training Income</t>
  </si>
  <si>
    <t>2.14</t>
  </si>
  <si>
    <t>Administrative and General Recoverable (Explain below)</t>
  </si>
  <si>
    <t>2.15</t>
  </si>
  <si>
    <t>Nursing Recoverable (Explain below)</t>
  </si>
  <si>
    <t>2.16</t>
  </si>
  <si>
    <t>Director of Nurses Recoverable (Explain below)</t>
  </si>
  <si>
    <t>2.17</t>
  </si>
  <si>
    <t>Variable Recoverable (Explain below)</t>
  </si>
  <si>
    <t>2.18</t>
  </si>
  <si>
    <t>Fixed Costs Recoverable (Explain below)</t>
  </si>
  <si>
    <t>2.200</t>
  </si>
  <si>
    <t>SUBTOTAL: MISC. &amp; RECOVERABLE</t>
  </si>
  <si>
    <t>200</t>
  </si>
  <si>
    <r>
      <t xml:space="preserve">TOTAL GROSS INCOME </t>
    </r>
    <r>
      <rPr>
        <b/>
        <sz val="10"/>
        <color rgb="FF000000"/>
        <rFont val="Tahoma"/>
        <family val="2"/>
      </rPr>
      <t>( 3001.0 + 3026.0</t>
    </r>
    <r>
      <rPr>
        <b/>
        <sz val="10"/>
        <color theme="1"/>
        <rFont val="Tahoma"/>
        <family val="2"/>
      </rPr>
      <t xml:space="preserve"> + 3130.0)</t>
    </r>
  </si>
  <si>
    <t>Includes the following: HCF1 Schedule 3</t>
  </si>
  <si>
    <t>Schedule ##: Administrative and General Expenses</t>
  </si>
  <si>
    <t>Administrative and General Expenses</t>
  </si>
  <si>
    <t>Reported Expenses</t>
  </si>
  <si>
    <t>Non-Allowable Expenses and Add -backs</t>
  </si>
  <si>
    <t>Total Allowable Expenses</t>
  </si>
  <si>
    <t>Administration: Salaries</t>
  </si>
  <si>
    <t>2.2</t>
  </si>
  <si>
    <t>Administration: Group Life/Health Insurance</t>
  </si>
  <si>
    <t>2.3</t>
  </si>
  <si>
    <t>Administration: Pensions</t>
  </si>
  <si>
    <t>2.4</t>
  </si>
  <si>
    <t>Administration: Benefits Other</t>
  </si>
  <si>
    <t>2.5</t>
  </si>
  <si>
    <t>Administration: Payroll Taxes</t>
  </si>
  <si>
    <t>2.6</t>
  </si>
  <si>
    <t>Administration: Workers' Compensation</t>
  </si>
  <si>
    <t>Administration: Purchased Service</t>
  </si>
  <si>
    <t>2.8</t>
  </si>
  <si>
    <t>9972.0</t>
  </si>
  <si>
    <t>HCF-3 Administrator Add-back (HCF-3, Sch. 10, part 4)**</t>
  </si>
  <si>
    <t>4720.0</t>
  </si>
  <si>
    <t>SUBTOTAL: ADMINISTRATOR</t>
  </si>
  <si>
    <t>Administrator-in-Training: Salaries</t>
  </si>
  <si>
    <t>Administrator-in-Training: GLH Insurance</t>
  </si>
  <si>
    <t>Administrator-in-Training: Pensions</t>
  </si>
  <si>
    <t>Administrator-in-Training: Benefits Other</t>
  </si>
  <si>
    <t>Administrator-in-Training: Payroll Taxes</t>
  </si>
  <si>
    <t>Administrator-in-Training: Workers' Compensation</t>
  </si>
  <si>
    <t>Administrator-in-Training: Purchased Service</t>
  </si>
  <si>
    <t>9971.0</t>
  </si>
  <si>
    <t>HCF-3 Administrator-in-Training Add-back (HCF-3, Sch. 10, part 4)**</t>
  </si>
  <si>
    <t>4730.0</t>
  </si>
  <si>
    <t>SUBTOTAL: ADMINISTRATOR-IN-TRAINING</t>
  </si>
  <si>
    <t>Officers: Salaries *</t>
  </si>
  <si>
    <t>Officers: Group Life/Health Insurance *</t>
  </si>
  <si>
    <t>Officers: Pensions *</t>
  </si>
  <si>
    <t>Officers: Benefits Other *</t>
  </si>
  <si>
    <t>Officers: Payroll Taxes *</t>
  </si>
  <si>
    <t>Officers: Workers' Compensation *</t>
  </si>
  <si>
    <t>Officers: Profit Sharing and Other Benefits *</t>
  </si>
  <si>
    <t>2.20</t>
  </si>
  <si>
    <t>Officers: Purchased Service</t>
  </si>
  <si>
    <t>2.300</t>
  </si>
  <si>
    <t>4740.0</t>
  </si>
  <si>
    <t>SUBTOTAL: OFFICERS</t>
  </si>
  <si>
    <t>Clerical Staff: Salaries</t>
  </si>
  <si>
    <t>Clerical Staff: Group Life/Health Insurance</t>
  </si>
  <si>
    <t>Clerical Staff: Pensions</t>
  </si>
  <si>
    <t>Clerical Staff: Benefits Other</t>
  </si>
  <si>
    <t>Clerical Staff: Payroll Taxes</t>
  </si>
  <si>
    <t>Clerical Staff: Workers' Compensation</t>
  </si>
  <si>
    <t>Clerical Staff: Purchased Service</t>
  </si>
  <si>
    <t>2.400</t>
  </si>
  <si>
    <t>4750.0</t>
  </si>
  <si>
    <t>SUBTOTAL: CLERICAL STAFF</t>
  </si>
  <si>
    <t>EDP/Payroll/Bkkpg Serv.</t>
  </si>
  <si>
    <t>Management Fees (see HCF-3) *</t>
  </si>
  <si>
    <t>Management Consultants *</t>
  </si>
  <si>
    <t>2.30</t>
  </si>
  <si>
    <t>Office Supplies</t>
  </si>
  <si>
    <t>Telephone: Phone</t>
  </si>
  <si>
    <t>Telephone: Directory Advertising *</t>
  </si>
  <si>
    <t>Travel: Conventions and Meetings</t>
  </si>
  <si>
    <t>Advertising--Help Wanted</t>
  </si>
  <si>
    <t>Advertising—Promotional *</t>
  </si>
  <si>
    <t>Direct Care Add-on Recruitment</t>
  </si>
  <si>
    <t>Licenses and Dues--Pt. Care Related Portion</t>
  </si>
  <si>
    <t>Licenses and Dues--Promotional, Goodwill, Leg. Port *</t>
  </si>
  <si>
    <t>Education/Training Administration</t>
  </si>
  <si>
    <t>2.40</t>
  </si>
  <si>
    <t>Accounting - Appeal Service *</t>
  </si>
  <si>
    <t>Accounting – other</t>
  </si>
  <si>
    <t>Legal - Appeal Service *</t>
  </si>
  <si>
    <t>Legal - DALA Filing Fees *</t>
  </si>
  <si>
    <t>Legal – Other *</t>
  </si>
  <si>
    <t>Insurance - Malpractice &amp; General Liability</t>
  </si>
  <si>
    <t>Insurance - Keyman insurance *</t>
  </si>
  <si>
    <t>Insurance - Non-Profit DES Claims A&amp;G Portion</t>
  </si>
  <si>
    <t>4440.0</t>
  </si>
  <si>
    <t>Other Expenses (Description Required in Footnotes and Explanations)</t>
  </si>
  <si>
    <t>HCF-2-NH Other Exp. Add-back (Schedule 24) **</t>
  </si>
  <si>
    <t>2.50</t>
  </si>
  <si>
    <t>HCF-3 Allocated A &amp; G (HCF-3, Sch. 10) **</t>
  </si>
  <si>
    <t>HCF-3 Allocated Fixed Cost (HCF-3, Sch. 10) **</t>
  </si>
  <si>
    <t>3191.0</t>
  </si>
  <si>
    <t>A&amp;G Recoverable Income **</t>
  </si>
  <si>
    <t>2.500</t>
  </si>
  <si>
    <t>4760.0</t>
  </si>
  <si>
    <t>SUBTOTAL: OTHER A&amp;G</t>
  </si>
  <si>
    <t>4710.0</t>
  </si>
  <si>
    <t>TOTAL ADMINISTRATIVE &amp; GENERAL EXPENSES</t>
  </si>
  <si>
    <t>This version of the SNF-CR XML Wireframe is provided as a companion for visualization of the XML Data Dictionary (DD) file. The XML DD file is the premier source to use when determining whether a data element needs to be included in your XML File Schema. This XML Wireframe is not. Please see below for general differences and modifications made to this XML Wireframe and the SNF-CR application.</t>
  </si>
  <si>
    <t>General differences between the XML Wireframe and the SNF-CR Application:</t>
  </si>
  <si>
    <t>Schedules 12 and 13 have been removed from the XML Wireframe since these schedules will not be included in the XML File.</t>
  </si>
  <si>
    <t>Schedule 10 Table 4 is included in this Wireframe but it is no longer an allowed table for XML File Version 2024.1.</t>
  </si>
  <si>
    <t>For the 8 tables on the right side of Schedules 3, 5, and 6, the line numbers in these tables have been modified in the XML Wireframe to reflect integers 1, 2, 3, etc. The actual line numbers in the SNF-CR Application are alphanumeric (i.e., 1A.1, 1A.2, etc.) and not acceptable XML tags for these 8 tables.</t>
  </si>
  <si>
    <t xml:space="preserve">NOTE: </t>
  </si>
  <si>
    <t>When determining which data elements would be eligible for submission via Version 2024.1 XML file, CHIA primarily selected data elements that allow input by the data submitter (cell colors blue or blue with red border). However, not all such data elements can be submitted via XML. The XML DD file must be used to build an XML file that CHIA will be able to accept.</t>
  </si>
  <si>
    <t xml:space="preserve">Nursing Facility Cost Report </t>
  </si>
  <si>
    <t>Schedule 1: General and Ownership Information</t>
  </si>
  <si>
    <t>Blue</t>
  </si>
  <si>
    <t>Light Green</t>
  </si>
  <si>
    <t>Dark Green</t>
  </si>
  <si>
    <t>Orange</t>
  </si>
  <si>
    <t>Yellow</t>
  </si>
  <si>
    <t>Grey</t>
  </si>
  <si>
    <t>Dotted Blue</t>
  </si>
  <si>
    <t>Red</t>
  </si>
  <si>
    <t>Red Border Blue</t>
  </si>
  <si>
    <t>Must be less than or equal to zero</t>
  </si>
  <si>
    <t>Facility Information</t>
  </si>
  <si>
    <t>Detail of Management Company/Central Office</t>
  </si>
  <si>
    <t>Table 1A</t>
  </si>
  <si>
    <t xml:space="preserve"> </t>
  </si>
  <si>
    <t>Management Company Name</t>
  </si>
  <si>
    <t>CHIA Org ID</t>
  </si>
  <si>
    <t>Facility Name</t>
  </si>
  <si>
    <t>1A.1</t>
  </si>
  <si>
    <t>MassHealth Provider ID</t>
  </si>
  <si>
    <t>1A.2</t>
  </si>
  <si>
    <t>Federal Employer Tax ID</t>
  </si>
  <si>
    <t>1A.3</t>
  </si>
  <si>
    <t>VPN</t>
  </si>
  <si>
    <t>1A.4</t>
  </si>
  <si>
    <t>Is the above information correct?</t>
  </si>
  <si>
    <t>Facility Number</t>
  </si>
  <si>
    <t>Detail of Realty Company</t>
  </si>
  <si>
    <t>Table 1B</t>
  </si>
  <si>
    <t>Reporting Period From</t>
  </si>
  <si>
    <t>Realty Company Name</t>
  </si>
  <si>
    <t>Reporting Period To</t>
  </si>
  <si>
    <t>1B.1</t>
  </si>
  <si>
    <t>Street Address</t>
  </si>
  <si>
    <t>1B.2</t>
  </si>
  <si>
    <t>City</t>
  </si>
  <si>
    <t>1B.3</t>
  </si>
  <si>
    <t>Zip</t>
  </si>
  <si>
    <t>1B.4</t>
  </si>
  <si>
    <t>Telephone</t>
  </si>
  <si>
    <t>+1 (xxx) xxx-xxxx</t>
  </si>
  <si>
    <t>Is this a hospital-based nursing facility?</t>
  </si>
  <si>
    <t>Does the provider have pediatric beds?</t>
  </si>
  <si>
    <t>Does the provider have an executed special contract with MassHealth (e.g. ventilator unit, acquired brain injury, etc.)?</t>
  </si>
  <si>
    <t>Legal Status</t>
  </si>
  <si>
    <t>Is the Management Company/Central Office information correct in Table 1A?</t>
  </si>
  <si>
    <t>List the name of the entity that holds the nursing facility license.</t>
  </si>
  <si>
    <t>Is the Realty Company information correct in Table 1B?</t>
  </si>
  <si>
    <t>1.21</t>
  </si>
  <si>
    <t xml:space="preserve">Do the direct and indirect owners of this facility operate any other Massachusetts public payer programs that are provided  to facility residents? </t>
  </si>
  <si>
    <t>Detail of Direct and Indirect Owners</t>
  </si>
  <si>
    <t>Owner Name</t>
  </si>
  <si>
    <t>Owner Address</t>
  </si>
  <si>
    <t>Direct or Indirect</t>
  </si>
  <si>
    <t>% Share</t>
  </si>
  <si>
    <t>Detail of Other Facility Information</t>
  </si>
  <si>
    <r>
      <t>Nursing or</t>
    </r>
    <r>
      <rPr>
        <sz val="11"/>
        <color rgb="FF000000"/>
        <rFont val="Calibri"/>
        <family val="2"/>
        <scheme val="minor"/>
      </rPr>
      <t xml:space="preserve"> </t>
    </r>
    <r>
      <rPr>
        <b/>
        <sz val="11"/>
        <color rgb="FF000000"/>
        <rFont val="Calibri"/>
        <family val="2"/>
        <scheme val="minor"/>
      </rPr>
      <t>Residential Care Facility Name</t>
    </r>
  </si>
  <si>
    <t>Is this facility in Massachusetts?</t>
  </si>
  <si>
    <t>MassHealth Provider ID #</t>
  </si>
  <si>
    <t>DPH License Number</t>
  </si>
  <si>
    <t xml:space="preserve">Name of Owner(s) </t>
  </si>
  <si>
    <t>Facility Address</t>
  </si>
  <si>
    <t>%  Share</t>
  </si>
  <si>
    <t>3.10</t>
  </si>
  <si>
    <t>3.20</t>
  </si>
  <si>
    <t>Owner Business Information</t>
  </si>
  <si>
    <t>Please use this table to provide information on any other Massachusetts public payer programs that the direct and indirect owners of this facility operate.</t>
  </si>
  <si>
    <t>Service Type</t>
  </si>
  <si>
    <t>Company Name</t>
  </si>
  <si>
    <t>Direct Owner/Partner Names</t>
  </si>
  <si>
    <t>Indirect Owner/Partner Names</t>
  </si>
  <si>
    <t>Parent Organization Names</t>
  </si>
  <si>
    <t>4.10</t>
  </si>
  <si>
    <t>4.11</t>
  </si>
  <si>
    <t>4.12</t>
  </si>
  <si>
    <t>4.13</t>
  </si>
  <si>
    <t>4.14</t>
  </si>
  <si>
    <t>4.15</t>
  </si>
  <si>
    <t>Contact Information</t>
  </si>
  <si>
    <t>5.1</t>
  </si>
  <si>
    <t>Contact Person Name</t>
  </si>
  <si>
    <t>5.2</t>
  </si>
  <si>
    <t>Nursing Facility or Firm Name</t>
  </si>
  <si>
    <t>5.3</t>
  </si>
  <si>
    <t>Title</t>
  </si>
  <si>
    <t>5.4</t>
  </si>
  <si>
    <t>5.5</t>
  </si>
  <si>
    <t>State</t>
  </si>
  <si>
    <t>Zip Code</t>
  </si>
  <si>
    <t>5.8</t>
  </si>
  <si>
    <t>Phone Number</t>
  </si>
  <si>
    <t>5.9</t>
  </si>
  <si>
    <t>Email Address</t>
  </si>
  <si>
    <t>Preparer Information</t>
  </si>
  <si>
    <t xml:space="preserve">Please use this section to provide contact information for a "Preparer," who is the authorizing person of this report, and is not the "Owner."  If you are the sole authorized individual completing this report, please check the box below in Line 6.1. </t>
  </si>
  <si>
    <t>Table 6</t>
  </si>
  <si>
    <t>6.1</t>
  </si>
  <si>
    <t xml:space="preserve">       I am the sole individual completing this cost report as an Owner, Partner, or Officer, and do not have a Preparer formally attesting to this information.</t>
  </si>
  <si>
    <t>6.2</t>
  </si>
  <si>
    <t>Preparer Name</t>
  </si>
  <si>
    <t>6.3</t>
  </si>
  <si>
    <t>6.4</t>
  </si>
  <si>
    <t>6.5</t>
  </si>
  <si>
    <t>6.6</t>
  </si>
  <si>
    <t>6.7</t>
  </si>
  <si>
    <t>6.8</t>
  </si>
  <si>
    <t>6.9</t>
  </si>
  <si>
    <t>6.10</t>
  </si>
  <si>
    <t>6.11</t>
  </si>
  <si>
    <t>Type of Accounting Service Performed</t>
  </si>
  <si>
    <t>Schedule 2: Revenue</t>
  </si>
  <si>
    <t>Nursing Facility Revenue</t>
  </si>
  <si>
    <t>Payer</t>
  </si>
  <si>
    <t>Routine Revenue</t>
  </si>
  <si>
    <t>Ancillary Revenue</t>
  </si>
  <si>
    <t>Total Revenue</t>
  </si>
  <si>
    <t>1.1</t>
  </si>
  <si>
    <t>Private Pay</t>
  </si>
  <si>
    <t>1.2</t>
  </si>
  <si>
    <t>Commercial Managed Care</t>
  </si>
  <si>
    <t>1.3</t>
  </si>
  <si>
    <t>Commercial Non-Managed Care</t>
  </si>
  <si>
    <t>1.4</t>
  </si>
  <si>
    <t>Medicare Fee-For-Service</t>
  </si>
  <si>
    <t>1.5</t>
  </si>
  <si>
    <t>Medicare Managed Care (Part C)</t>
  </si>
  <si>
    <t>1.6</t>
  </si>
  <si>
    <t>MassHealth Fee-for-Service</t>
  </si>
  <si>
    <t>MassHealth Managed Care</t>
  </si>
  <si>
    <t>1.8</t>
  </si>
  <si>
    <t>Senior Care Options</t>
  </si>
  <si>
    <t>1.9</t>
  </si>
  <si>
    <t>OneCare</t>
  </si>
  <si>
    <t>PACE</t>
  </si>
  <si>
    <t>Medicaid Out-of-State</t>
  </si>
  <si>
    <t>Medicaid Patient Paid Amount</t>
  </si>
  <si>
    <t>1.13</t>
  </si>
  <si>
    <t>DTA &amp; EAEDC</t>
  </si>
  <si>
    <t>1.14</t>
  </si>
  <si>
    <t>Veteran's Affairs &amp; Other Public</t>
  </si>
  <si>
    <t>1.15</t>
  </si>
  <si>
    <t>Other Payer Revenue</t>
  </si>
  <si>
    <t>Total Nursing Facility Revenue</t>
  </si>
  <si>
    <t>Detail of Ancillary Revenue</t>
  </si>
  <si>
    <t>Type</t>
  </si>
  <si>
    <t>Revenue from Prescription Drugs</t>
  </si>
  <si>
    <t>Revenue from Direct Therapy Services</t>
  </si>
  <si>
    <t>Other Ancillary Revenue: (Enter Description)</t>
  </si>
  <si>
    <t>Other Ancillary Revenue</t>
  </si>
  <si>
    <t>Total Ancillary Revenue</t>
  </si>
  <si>
    <t>Other Nursing Facility Revenue</t>
  </si>
  <si>
    <t xml:space="preserve">Description </t>
  </si>
  <si>
    <t>Revenue</t>
  </si>
  <si>
    <t>Total Other Business Revenue</t>
  </si>
  <si>
    <t xml:space="preserve">Endowment and Other Non-Recoverable Revenue </t>
  </si>
  <si>
    <t>Laundry Revenue</t>
  </si>
  <si>
    <t>Vending Machine Revenue</t>
  </si>
  <si>
    <t>Recovery of Bad Debts</t>
  </si>
  <si>
    <t>Prior Year Retroactive Revenue</t>
  </si>
  <si>
    <t>Nurses' Aide Training Revenue</t>
  </si>
  <si>
    <t>2.9</t>
  </si>
  <si>
    <t>Administrative and General Recoverable Revenue</t>
  </si>
  <si>
    <t>Nursing Recoverable Revenue</t>
  </si>
  <si>
    <t>Variable Recoverable Revenue</t>
  </si>
  <si>
    <t>Fixed Cost Recoverable Revenue</t>
  </si>
  <si>
    <t>Total Other Nursing Facility Revenue</t>
  </si>
  <si>
    <t>Detail of Endowment and Non-Recoverable Revenue</t>
  </si>
  <si>
    <t>Other Endowment and Non-Recoverable Revenue: (Enter Description)</t>
  </si>
  <si>
    <t>Other Endowment and Non-Recoverable Revenue</t>
  </si>
  <si>
    <t>Total Endowment and Non-Recoverable Revenue</t>
  </si>
  <si>
    <t>Total</t>
  </si>
  <si>
    <t>400</t>
  </si>
  <si>
    <t>Nursing Facility Cost Report</t>
  </si>
  <si>
    <t>Schedule 3: Expenses</t>
  </si>
  <si>
    <t>Nursing Expenses</t>
  </si>
  <si>
    <t>Add-backs</t>
  </si>
  <si>
    <t xml:space="preserve">Non-Allowable Expenses </t>
  </si>
  <si>
    <t>Director of Nurses: Salaries</t>
  </si>
  <si>
    <t>`</t>
  </si>
  <si>
    <t>Director of Nurses: Employee Benefits</t>
  </si>
  <si>
    <t>Director of Nurses: Payroll Taxes incl Workers Comp.</t>
  </si>
  <si>
    <t>Director of Nurses Purchased Service: Per Diem</t>
  </si>
  <si>
    <t>Director of Nurses Purchased Service: Temporary Agency Staff</t>
  </si>
  <si>
    <t>Director of Nurses Add-back (MGT-CR Sch 6 )</t>
  </si>
  <si>
    <t>1.100</t>
  </si>
  <si>
    <t>Subtotal: Director of Nurses Expenses</t>
  </si>
  <si>
    <t>Registered Nurses: Salaries</t>
  </si>
  <si>
    <t>Registered Nurses: Employee Benefits</t>
  </si>
  <si>
    <t>Registered Nurses: Payroll Taxes incl Workers Comp.</t>
  </si>
  <si>
    <t>Registered Nurses Purchased Service: Per Diem</t>
  </si>
  <si>
    <t>Registered Nurses Purchased Service: Temporary Agency Staff</t>
  </si>
  <si>
    <t>1.200</t>
  </si>
  <si>
    <t>Subtotal: Registered Nurses Expenses</t>
  </si>
  <si>
    <t>Licensed Practical Nurses: Salaries</t>
  </si>
  <si>
    <t>Licensed Practical Nurses: Employee Benefits</t>
  </si>
  <si>
    <t>Licensed Practical Nurses: Payroll Taxes incl Workers Comp.</t>
  </si>
  <si>
    <t>Licensed Practical Nurses Purchased Service: Per Diem</t>
  </si>
  <si>
    <t>Licensed Practical Nurses Purchased Service: Temporary Agency Staff</t>
  </si>
  <si>
    <t>1.300</t>
  </si>
  <si>
    <t>Subtotal: Licensed Practical Nurses Expenses</t>
  </si>
  <si>
    <t>1.17</t>
  </si>
  <si>
    <t>Certified Nurse Aides: Salaries</t>
  </si>
  <si>
    <t>Certified Nurse Aides: Employee Benefits</t>
  </si>
  <si>
    <t>Certified Nurse Aides: Payroll Taxes incl Workers Comp.</t>
  </si>
  <si>
    <t>Certified Nurse Aides Purchased Service: Per Diem</t>
  </si>
  <si>
    <t>Certified Nurse Aides Purchased Service: Temporary Agency Staff</t>
  </si>
  <si>
    <t>1.400</t>
  </si>
  <si>
    <t>Subtotal: Certified Nurse Aides Expenses</t>
  </si>
  <si>
    <t>1.22</t>
  </si>
  <si>
    <t>Nurse's Aide Training Administration</t>
  </si>
  <si>
    <t>Nursing Education and Training</t>
  </si>
  <si>
    <t>This line description is intentionally left blank</t>
  </si>
  <si>
    <t>1.500</t>
  </si>
  <si>
    <t>Subtotal: Other Nursing Expenses</t>
  </si>
  <si>
    <t>1.600</t>
  </si>
  <si>
    <t>Subtotal: Total Nursing Expenses Before Recoverable Revenue</t>
  </si>
  <si>
    <t>Less: Nursing Recoverable Revenue</t>
  </si>
  <si>
    <t>1.26</t>
  </si>
  <si>
    <t>Nursing &amp; Director of Nursing Recoverable Revenue</t>
  </si>
  <si>
    <t>1.27</t>
  </si>
  <si>
    <t>Nurses' Aide Training Recoverable Revenue</t>
  </si>
  <si>
    <t>1.700</t>
  </si>
  <si>
    <t>Subtotal: Nursing &amp; Director of Nursing Recoverable Revenue</t>
  </si>
  <si>
    <t>100</t>
  </si>
  <si>
    <t>Total: Net Nursing Expenses Including Recoverable Revenue</t>
  </si>
  <si>
    <t>Detail of Other A&amp;G Expenses</t>
  </si>
  <si>
    <t>Table 2A</t>
  </si>
  <si>
    <t>Line  #</t>
  </si>
  <si>
    <t>Amount</t>
  </si>
  <si>
    <t>1</t>
  </si>
  <si>
    <t>Administration: Employee Benefits</t>
  </si>
  <si>
    <t>Add line</t>
  </si>
  <si>
    <t>Administration: Payroll Taxes incl Workers Comp.</t>
  </si>
  <si>
    <t>2A.100</t>
  </si>
  <si>
    <t>Subtotal: Other A&amp;G Expenses</t>
  </si>
  <si>
    <t>Officers: Total Compensation</t>
  </si>
  <si>
    <t>Management Company Administration Add-Back (MGT-CR Sch. 6)</t>
  </si>
  <si>
    <t xml:space="preserve"> Detail of Non-Allowable A &amp; G Expenses</t>
  </si>
  <si>
    <t>Subtotal: Administration &amp; Officers Expenses</t>
  </si>
  <si>
    <t>Table 2B</t>
  </si>
  <si>
    <t>Clerical Staff: Employee Benefits</t>
  </si>
  <si>
    <t>Advertising: Marketing</t>
  </si>
  <si>
    <t>Clerical Staff: Payroll Taxes incl Workers Comp.</t>
  </si>
  <si>
    <t>Licenses and Dues: Not Related to Resident Care</t>
  </si>
  <si>
    <t xml:space="preserve">Accounting: Appeal Service  </t>
  </si>
  <si>
    <t>Subtotal: Clerical Staff Expenses</t>
  </si>
  <si>
    <t>Legal: Appeal Service and DALA Filing Fees</t>
  </si>
  <si>
    <t>Electronic Data Processing, Payroll, and Bookkeeping Services</t>
  </si>
  <si>
    <t>Legal: Resident Care</t>
  </si>
  <si>
    <t>Legal: Other</t>
  </si>
  <si>
    <t>Telecommunications (e.g. Internet, Phone)</t>
  </si>
  <si>
    <t xml:space="preserve">Key Person Insurance </t>
  </si>
  <si>
    <t>Other Telecommunications (e.g. tablets to support family and resident communications)</t>
  </si>
  <si>
    <t>Management Company Fees</t>
  </si>
  <si>
    <t>Travel: Conventions &amp; Meetings</t>
  </si>
  <si>
    <t>Management Consultants</t>
  </si>
  <si>
    <t>Advertising: Help Wanted</t>
  </si>
  <si>
    <t>Interest on Working Capital</t>
  </si>
  <si>
    <t>Licenses and Dues: Patient Care Related Portion</t>
  </si>
  <si>
    <t>Fines, Late Fees, Penalties, including Interest</t>
  </si>
  <si>
    <t xml:space="preserve">Continuing Professional Education / Training and Development  </t>
  </si>
  <si>
    <t>State and Federal Income Taxes</t>
  </si>
  <si>
    <t>Accounting Services (Not related to appeals)</t>
  </si>
  <si>
    <t>Pre-Opening Expenses</t>
  </si>
  <si>
    <t>Insurance: Malpractice &amp; General Liability</t>
  </si>
  <si>
    <t>Bad Debt Expense</t>
  </si>
  <si>
    <t>Insurance: Department of Unemployment Assistance (DUA) Claims - A &amp; G Portion</t>
  </si>
  <si>
    <t>User Fee Assessment</t>
  </si>
  <si>
    <t>Other A &amp; G Expenses</t>
  </si>
  <si>
    <t>Other Non-Allowable A&amp;G Expenses</t>
  </si>
  <si>
    <t>Non-Allowable A &amp; G Expenses</t>
  </si>
  <si>
    <t>Realty Company Other Expenses Add-back (REA-CR, Sch. 2)</t>
  </si>
  <si>
    <t>Management Company Allocated A &amp; G Expenses (MGT-CR, Sch. 6)</t>
  </si>
  <si>
    <t>2B.100</t>
  </si>
  <si>
    <t>Total Non-Allowable A&amp;G Expenses</t>
  </si>
  <si>
    <t>Management Company Allocated Fixed Cost Expenses (MGT-CR, Sch. 6)</t>
  </si>
  <si>
    <t>Subtotal: Other Administrative and General Expenses</t>
  </si>
  <si>
    <t>Subtotal: Total Administrative and General Expenses Before Recoverable Revenue</t>
  </si>
  <si>
    <t>Less: Administrative &amp; General Recoverable Revenue</t>
  </si>
  <si>
    <t>2.29</t>
  </si>
  <si>
    <t>A &amp; G Recoverable Revenue</t>
  </si>
  <si>
    <t>Subtotal: Administrative &amp; General Recoverable Revenue</t>
  </si>
  <si>
    <t>Total: Net Administrative &amp; General Expenses After Recoverable Revenue</t>
  </si>
  <si>
    <t>Variable Expenses</t>
  </si>
  <si>
    <t>Staff Development Coordinator: Salaries</t>
  </si>
  <si>
    <t>Staff Dev. Coord.: Employee Benefits</t>
  </si>
  <si>
    <t>Staff Dev. Coord.: Payroll Taxes incl Workers Comp.</t>
  </si>
  <si>
    <t>Staff Dev. Coord.: Purchased Service</t>
  </si>
  <si>
    <t>3.100</t>
  </si>
  <si>
    <t>Subtotal: Staff Development Coordinator Expenses</t>
  </si>
  <si>
    <t>Plant Operation: Salaries</t>
  </si>
  <si>
    <t>Plant Operation: Employee Benefits</t>
  </si>
  <si>
    <t>Plant Operation: Payroll Taxes incl Workers Comp.</t>
  </si>
  <si>
    <t>Plant Operation: Purchased Service</t>
  </si>
  <si>
    <t>Plant Operation: Supplies and Expenses</t>
  </si>
  <si>
    <t>Plant Operation: Utilities</t>
  </si>
  <si>
    <t>Plant Operation: Repairs</t>
  </si>
  <si>
    <t>REA-CR Utilities/Plant Operations Add-back (REA-CR, Schedule 2)</t>
  </si>
  <si>
    <t>3.200</t>
  </si>
  <si>
    <t>Subtotal: Plant Operation Expenses</t>
  </si>
  <si>
    <t>Dietician: Salaries</t>
  </si>
  <si>
    <t>Dietician: Employee Benefits</t>
  </si>
  <si>
    <t xml:space="preserve">Dietician: Payroll Taxes incl Workers Comp. </t>
  </si>
  <si>
    <t>Dietician: Purchased Service</t>
  </si>
  <si>
    <t>Dietician Add-back (MGT-CR, Sch. 6 col 11)</t>
  </si>
  <si>
    <t>3.300</t>
  </si>
  <si>
    <t>Subtotal: Dietician Expenses</t>
  </si>
  <si>
    <t>Dietary: Salaries</t>
  </si>
  <si>
    <t>Dietary: Employee Benefits</t>
  </si>
  <si>
    <t xml:space="preserve">Dietary: Payroll Taxes incl Workers Comp. </t>
  </si>
  <si>
    <t>Dietary: Food</t>
  </si>
  <si>
    <t>Dietary: Purchased Service</t>
  </si>
  <si>
    <t>Dietary: Supplies and Expenses</t>
  </si>
  <si>
    <t>3.400</t>
  </si>
  <si>
    <t>Subtotal: Dietary Expenses</t>
  </si>
  <si>
    <t>Housekeeping/Laundry: Salaries</t>
  </si>
  <si>
    <t>Housekeeping/Laundry: Employee Benefits</t>
  </si>
  <si>
    <t>Housekeeping/Laundry: Payroll Taxes incl Workers Comp.</t>
  </si>
  <si>
    <t>Housekeeping/Laundry: Purchased Service</t>
  </si>
  <si>
    <t>Housekeeping/Laundry: Supplies and Expenses</t>
  </si>
  <si>
    <t>Housekeeping/Laundry: Linen and Bedding</t>
  </si>
  <si>
    <t>Housekeeping/Laundry: Special Cleaning</t>
  </si>
  <si>
    <t>3.500</t>
  </si>
  <si>
    <t>Subtotal: Housekeeping/Laundry Expenses</t>
  </si>
  <si>
    <t>Quality Assurance (QA) Professional: Salaries</t>
  </si>
  <si>
    <t>QA Professional: Employee Benefits</t>
  </si>
  <si>
    <t>QA Professional: Payroll Taxes incl Workers Comp.</t>
  </si>
  <si>
    <t>QA Professional: Purchased Service</t>
  </si>
  <si>
    <t>QA Professional Add-back (MGT-CR, Sch. 6 col 13)</t>
  </si>
  <si>
    <t>3.600</t>
  </si>
  <si>
    <t>Subtotal: QA Professional Expenses</t>
  </si>
  <si>
    <t>Unit Clerk &amp; Medical Records: Salaries</t>
  </si>
  <si>
    <t>Unit Clerk &amp; Medical Records: Employee Benefits</t>
  </si>
  <si>
    <t>Unit Clerk &amp; Medical Records: Payroll Taxes incl Workers Comp.</t>
  </si>
  <si>
    <t>Unit Clerk &amp; Medical Records: Purchased Service</t>
  </si>
  <si>
    <t>3.700</t>
  </si>
  <si>
    <t>Subtotal: Unit Clerk and Medical Record Expenses</t>
  </si>
  <si>
    <t>3.40</t>
  </si>
  <si>
    <t>Mgmt. Minute Questionnaire (MMQ) Evaluation Nurse/Minimum Data Set (MDS) Coordinator: Salaries</t>
  </si>
  <si>
    <t>MMQ Evaluation Nurse/MDS Coordinator: Employee Benefits</t>
  </si>
  <si>
    <t>MMQ Evaluation Nurse/MDS Coordinator: Payroll Taxes Incl Workers Comp.</t>
  </si>
  <si>
    <t>MMQ Evaluation Nurse/MDS Coordinator: Purchased Service</t>
  </si>
  <si>
    <t>3.800</t>
  </si>
  <si>
    <t>Subtotal: MMQ Evaluation Nurse/MDS Coordinator Expenses</t>
  </si>
  <si>
    <t>Behavioral Health Specialist: Salaries</t>
  </si>
  <si>
    <t>Behavioral Health Specialist: Employee Benefits</t>
  </si>
  <si>
    <t>Behavioral Health Specialist: Payroll Taxes incl Workers Comp.</t>
  </si>
  <si>
    <t>Behavioral Health Specialist: Purchased Service</t>
  </si>
  <si>
    <t>3.900</t>
  </si>
  <si>
    <t>Subtotal: Behavioral Health Specialist Expenses</t>
  </si>
  <si>
    <t>Social Service Worker: Salaries</t>
  </si>
  <si>
    <t>Social Service Worker: Employee Benefits</t>
  </si>
  <si>
    <t>3.50</t>
  </si>
  <si>
    <t>Social Service Worker: Payroll Taxes incl Workers Comp.</t>
  </si>
  <si>
    <t>Social Service Worker: Purchased Service</t>
  </si>
  <si>
    <t>3.1000</t>
  </si>
  <si>
    <t>Subtotal: Social Service Worker Expenses</t>
  </si>
  <si>
    <t>Interpreters: Salaries</t>
  </si>
  <si>
    <t>Interpreters: Employee Benefits</t>
  </si>
  <si>
    <t>Interpreters: Payroll Taxes incl Workers Comp.</t>
  </si>
  <si>
    <t>Interpreters: Purchased Service</t>
  </si>
  <si>
    <t>3.1100</t>
  </si>
  <si>
    <t>Subtotal: Interpreters Expenses</t>
  </si>
  <si>
    <t>Indirect Restorative Therapy: Salaries</t>
  </si>
  <si>
    <t>Indirect Restorative Therapy: Employee Benefits</t>
  </si>
  <si>
    <t>Indirect Restorative Therapy: Payroll Taxes Incl Workers Comp.</t>
  </si>
  <si>
    <t>Indirect Restorative Therapy: Consultants</t>
  </si>
  <si>
    <t>Direct Restorative Therapy: Salaries</t>
  </si>
  <si>
    <t>Direct Restorative Therapy: Benefits</t>
  </si>
  <si>
    <t>Direct Restorative Therapy: Consultants</t>
  </si>
  <si>
    <t>Indirect Restorative Add-back (MGT-CR, Sch. 6 col 12)</t>
  </si>
  <si>
    <t>3.1200</t>
  </si>
  <si>
    <t>Subtotal: Restorative Therapy Expenses</t>
  </si>
  <si>
    <t>Recreational Therapy/Activities: Salaries</t>
  </si>
  <si>
    <t>Recreational Therapy/Activities: Employee Benefits</t>
  </si>
  <si>
    <t>Recreational Therapy/Activities: Payroll Taxes incl Workers Comp</t>
  </si>
  <si>
    <t>Recreational Therapy/Activities: Purchased Service</t>
  </si>
  <si>
    <t>Recreational Therapy/Activities: Supplies and Expenses</t>
  </si>
  <si>
    <t>Recreational Therapy/Activities: Transportation</t>
  </si>
  <si>
    <t>3.1300</t>
  </si>
  <si>
    <t>Subtotal: Recreational Therapy/Activities Expenses</t>
  </si>
  <si>
    <t>3.70</t>
  </si>
  <si>
    <t>Resident Care Assistant: Salaries</t>
  </si>
  <si>
    <t>Resident Care Assistant: Employee Benefits</t>
  </si>
  <si>
    <t>Resident Care Assistant: Payroll Taxes incl Workers Comp.</t>
  </si>
  <si>
    <t>Resident Care Assistant: Purchased Service</t>
  </si>
  <si>
    <t>3.1400</t>
  </si>
  <si>
    <t>Subtotal: Resident Care Assistant Expenses</t>
  </si>
  <si>
    <t>3.74</t>
  </si>
  <si>
    <t>Security: Salaries</t>
  </si>
  <si>
    <t>Security: Employee Benefits</t>
  </si>
  <si>
    <t>Security: Payroll Taxes including Workers Comp.</t>
  </si>
  <si>
    <t>Security: Purchased Service</t>
  </si>
  <si>
    <t>3.1500</t>
  </si>
  <si>
    <t>Subtotal: Security Expenses</t>
  </si>
  <si>
    <t>3.78</t>
  </si>
  <si>
    <t>Travel: Motor Vehicle Expense</t>
  </si>
  <si>
    <t>Variable Other Required Education</t>
  </si>
  <si>
    <t>3.80</t>
  </si>
  <si>
    <t>Variable Job Related Education</t>
  </si>
  <si>
    <t>Insurance: Department of Unemployment Assistance (DUA) Claims: Variable Portion</t>
  </si>
  <si>
    <t>Physician Services: Medical Director</t>
  </si>
  <si>
    <t>Physician Services: Advisory Physician</t>
  </si>
  <si>
    <t>Physician Services: Utilization Review Committee</t>
  </si>
  <si>
    <t>Physician Services: Employee Physicals</t>
  </si>
  <si>
    <t>Physician Services: Other</t>
  </si>
  <si>
    <t>Legend Drugs</t>
  </si>
  <si>
    <t>Personal Protective Equipment</t>
  </si>
  <si>
    <t>House Supplies Not Resold</t>
  </si>
  <si>
    <t>3.90</t>
  </si>
  <si>
    <t>House Supplies Resold to Private Residents</t>
  </si>
  <si>
    <t>House Supplies Resold to Public Residents</t>
  </si>
  <si>
    <t>Pharmacy Consultant</t>
  </si>
  <si>
    <t>3.1600</t>
  </si>
  <si>
    <t>Subtotal: Other Variable Expenses</t>
  </si>
  <si>
    <t>3.1700</t>
  </si>
  <si>
    <t>Subtotal: Total Variable Expenses Before Recoverable Revenue</t>
  </si>
  <si>
    <t>Less: Variable Recoverable Revenue</t>
  </si>
  <si>
    <t>3.96</t>
  </si>
  <si>
    <t>3.97</t>
  </si>
  <si>
    <t>3.98</t>
  </si>
  <si>
    <t>Other Variable Recoverable Revenue</t>
  </si>
  <si>
    <t>3.1800</t>
  </si>
  <si>
    <t>Subtotal: Variable Recoverable Revenue</t>
  </si>
  <si>
    <t>300</t>
  </si>
  <si>
    <t>Total: Net Variable Expenses Including Recoverable Revenue</t>
  </si>
  <si>
    <t>Capital &amp; Fixed Cost Expenses</t>
  </si>
  <si>
    <t>Depreciation Expense</t>
  </si>
  <si>
    <t>Long-Term Interest Expense SNF-CR</t>
  </si>
  <si>
    <t>Long-Term Interest Expense REA-CR</t>
  </si>
  <si>
    <t>MA Corp. Excise Tax - Non-Income Portion SNF-CR</t>
  </si>
  <si>
    <t>MA Corp. Excise Tax - Non-Income Portion REA-CR</t>
  </si>
  <si>
    <t>Building Insurance Expense SNF-CR</t>
  </si>
  <si>
    <t>Building Insurance Expense REA-CR</t>
  </si>
  <si>
    <t>Real Estate Tax Expense SNF-CR</t>
  </si>
  <si>
    <t>Real Estate Tax Expense REA-CR</t>
  </si>
  <si>
    <t>Personal Property Tax Expense SNF-CR</t>
  </si>
  <si>
    <t>Personal Property Tax Expense REA-CR</t>
  </si>
  <si>
    <t>Other Fixed Cost Expenses SNF-CR</t>
  </si>
  <si>
    <t>Other Fixed Cost Expenses REA-CR</t>
  </si>
  <si>
    <t>Real Property Rent Expense SNF-CR</t>
  </si>
  <si>
    <t>4.100</t>
  </si>
  <si>
    <t>Subtotal: Total Capital &amp; Fixed Cost Expenses Before Recoverable Revenue</t>
  </si>
  <si>
    <t>Less: Capital &amp; Fixed Cost Expense Recoverable Revenue</t>
  </si>
  <si>
    <t>4.17</t>
  </si>
  <si>
    <t>Fixed Cost Recoverable Revenue SNF-CR</t>
  </si>
  <si>
    <t>4.18</t>
  </si>
  <si>
    <t>Fixed Cost Recoverable Revenue REA-CR</t>
  </si>
  <si>
    <t>4.200</t>
  </si>
  <si>
    <t>Subtotal: Capital &amp; Fixed Cost Recoverable Revenue</t>
  </si>
  <si>
    <t>Total: Net Capital &amp; Fixed Cost Expenses Including Recoverable Revenue</t>
  </si>
  <si>
    <t>Total Combined Expenses Before Recoverable Revenue</t>
  </si>
  <si>
    <t>Add -backs</t>
  </si>
  <si>
    <t>Non-Allowable Expenses</t>
  </si>
  <si>
    <t>Total Combined Expenses Net of Recoverable Revenue</t>
  </si>
  <si>
    <t>Detail of Related Party Transactions</t>
  </si>
  <si>
    <t>Table 7</t>
  </si>
  <si>
    <t>Line / Column #</t>
  </si>
  <si>
    <t>Name of Entity/Person Providing Goods/Services</t>
  </si>
  <si>
    <t>List Goods /Services Provided</t>
  </si>
  <si>
    <t>Cost to Related Party</t>
  </si>
  <si>
    <t>Mark Up</t>
  </si>
  <si>
    <t>Cost to Nursing Facility</t>
  </si>
  <si>
    <t>Expense Line Posted</t>
  </si>
  <si>
    <t>Name of Owner or Related Party</t>
  </si>
  <si>
    <t>7.1</t>
  </si>
  <si>
    <t>7.2</t>
  </si>
  <si>
    <t>7.3</t>
  </si>
  <si>
    <t>7.4</t>
  </si>
  <si>
    <t>7.5</t>
  </si>
  <si>
    <t>7.6</t>
  </si>
  <si>
    <t>7.7</t>
  </si>
  <si>
    <t>7.8</t>
  </si>
  <si>
    <t>7.9</t>
  </si>
  <si>
    <t>7.10</t>
  </si>
  <si>
    <t>7.11</t>
  </si>
  <si>
    <t>7.12</t>
  </si>
  <si>
    <t>7.13</t>
  </si>
  <si>
    <t>7.14</t>
  </si>
  <si>
    <t>7.15</t>
  </si>
  <si>
    <t>Schedule 4: Other Business Revenues and Expenses</t>
  </si>
  <si>
    <t>Other Business Activities</t>
  </si>
  <si>
    <t>Other Business Activity</t>
  </si>
  <si>
    <t>Select Yes/No from Dropdown Menu</t>
  </si>
  <si>
    <t>Adult Day Health</t>
  </si>
  <si>
    <t>Child Day Care</t>
  </si>
  <si>
    <t>Chapter 766 Education Program</t>
  </si>
  <si>
    <t>Ventilator Program</t>
  </si>
  <si>
    <t xml:space="preserve">Acquired Brain Injury Unit </t>
  </si>
  <si>
    <t>MS/ALS Program</t>
  </si>
  <si>
    <t>Other Special Program</t>
  </si>
  <si>
    <t>Hospital – Other Business</t>
  </si>
  <si>
    <t xml:space="preserve">Does the nursing facility have other business activities not listed above? </t>
  </si>
  <si>
    <t>Describe the other business activities:</t>
  </si>
  <si>
    <t>Other Business Revenue</t>
  </si>
  <si>
    <t>Adult Day Health Revenue</t>
  </si>
  <si>
    <t>Child Day Care Revenue</t>
  </si>
  <si>
    <t>Assisted Living Revenue</t>
  </si>
  <si>
    <t>Outpatient Services  Revenue</t>
  </si>
  <si>
    <t>Other Special Program Revenue</t>
  </si>
  <si>
    <t>Hospital Revenue – Other Business</t>
  </si>
  <si>
    <t>Residential Care  Revenue</t>
  </si>
  <si>
    <t>Other</t>
  </si>
  <si>
    <t>TOTAL OTHER BUSINESS REVENUE</t>
  </si>
  <si>
    <t>Other Business Expenses</t>
  </si>
  <si>
    <t xml:space="preserve">Account </t>
  </si>
  <si>
    <t xml:space="preserve">Reported </t>
  </si>
  <si>
    <t>8040.0</t>
  </si>
  <si>
    <t xml:space="preserve">Adult Day Health Expenses </t>
  </si>
  <si>
    <t>8041.0</t>
  </si>
  <si>
    <t>Child Day Care Expenses</t>
  </si>
  <si>
    <t>8045.0</t>
  </si>
  <si>
    <t xml:space="preserve">Assisted Living Expenses </t>
  </si>
  <si>
    <t>8046.0</t>
  </si>
  <si>
    <t xml:space="preserve">Outpatient Service Expenses </t>
  </si>
  <si>
    <t>8047.0</t>
  </si>
  <si>
    <t xml:space="preserve">Chapter 766 Education Program Expenses </t>
  </si>
  <si>
    <t>8048.0</t>
  </si>
  <si>
    <t xml:space="preserve">Ventilator Program Expenses </t>
  </si>
  <si>
    <t>8049.0</t>
  </si>
  <si>
    <t xml:space="preserve">Acquired Brain Injury Unit Expenses </t>
  </si>
  <si>
    <t>8042.0</t>
  </si>
  <si>
    <t>MS/ALS Program Expenses</t>
  </si>
  <si>
    <t>8050.0</t>
  </si>
  <si>
    <t xml:space="preserve">Other Special Program Expenses </t>
  </si>
  <si>
    <t>8060.0</t>
  </si>
  <si>
    <t>Hospital Expenses - Other Business</t>
  </si>
  <si>
    <t>3.11</t>
  </si>
  <si>
    <t>8065.0</t>
  </si>
  <si>
    <t>8070.0</t>
  </si>
  <si>
    <t>TOTAL OTHER BUSINESS EXPENSES</t>
  </si>
  <si>
    <t xml:space="preserve">Schedule 5: Statement of Operations and Reconciliation of Financial to Cost Reported Net Income </t>
  </si>
  <si>
    <t>Financial Statement of Operations</t>
  </si>
  <si>
    <t>For Profit</t>
  </si>
  <si>
    <t>Net Patient Service Revenue</t>
  </si>
  <si>
    <t>Detail of Extraordinary Items</t>
  </si>
  <si>
    <t>Other Revenue</t>
  </si>
  <si>
    <t>Table 1C</t>
  </si>
  <si>
    <t>Net Assets Released from Restriction</t>
  </si>
  <si>
    <t>1A.100</t>
  </si>
  <si>
    <t>Total Operating Revenue</t>
  </si>
  <si>
    <t>Salaries and Wages</t>
  </si>
  <si>
    <t>1A.5</t>
  </si>
  <si>
    <t>Employee Benefits</t>
  </si>
  <si>
    <t>1A.6</t>
  </si>
  <si>
    <t>Supplies and Other (including Payroll Taxes)</t>
  </si>
  <si>
    <t>1A.7</t>
  </si>
  <si>
    <t>Interest Expense</t>
  </si>
  <si>
    <t>1A.8</t>
  </si>
  <si>
    <t>Provision for Bad Debt</t>
  </si>
  <si>
    <t>1C.100</t>
  </si>
  <si>
    <t>Subtotal: Cumulative Extraordinary Items</t>
  </si>
  <si>
    <t>1A.9</t>
  </si>
  <si>
    <t>Depreciation and Amortization Expenses</t>
  </si>
  <si>
    <t>1A.200</t>
  </si>
  <si>
    <t xml:space="preserve">Total Operating Expenses     </t>
  </si>
  <si>
    <t>1A.300</t>
  </si>
  <si>
    <t>Income(Loss) from Operations</t>
  </si>
  <si>
    <t>Non-Operating Income and Expenses</t>
  </si>
  <si>
    <t>1A.10</t>
  </si>
  <si>
    <t xml:space="preserve">Interest Income </t>
  </si>
  <si>
    <t>1A.11</t>
  </si>
  <si>
    <t>Investment Income</t>
  </si>
  <si>
    <t>1A.12</t>
  </si>
  <si>
    <t>Realized Gain(Loss) from Investments</t>
  </si>
  <si>
    <t>Detail of Changes in Accounting Principles</t>
  </si>
  <si>
    <t>1A.13</t>
  </si>
  <si>
    <t xml:space="preserve">Realized Gain(Loss) from Sale or Disposal of Equipment </t>
  </si>
  <si>
    <t>Table 1D</t>
  </si>
  <si>
    <t>1A.14</t>
  </si>
  <si>
    <t>Other Non-Operating Income(Expense)</t>
  </si>
  <si>
    <t>1A.400</t>
  </si>
  <si>
    <t>Total Income(Loss) Before Taxes, Extraordinary Items, and  Changes in Accounting Principles</t>
  </si>
  <si>
    <t>1A.15</t>
  </si>
  <si>
    <t xml:space="preserve">Provision for Income Tax </t>
  </si>
  <si>
    <t>1A.16</t>
  </si>
  <si>
    <t>Extraordinary Items</t>
  </si>
  <si>
    <t>1A.17</t>
  </si>
  <si>
    <t>Cumulative Change in Accounting Principles</t>
  </si>
  <si>
    <t>1A.500</t>
  </si>
  <si>
    <t>Financial Statement Net Income(Loss)</t>
  </si>
  <si>
    <t>1D.100</t>
  </si>
  <si>
    <t>Subtotal: Cumulative Changes in Accounting Principles</t>
  </si>
  <si>
    <t>Not-For-Profit</t>
  </si>
  <si>
    <t>1B.100</t>
  </si>
  <si>
    <t>1B.5</t>
  </si>
  <si>
    <t>1B.6</t>
  </si>
  <si>
    <t>1B.7</t>
  </si>
  <si>
    <t>1B.8</t>
  </si>
  <si>
    <t>1B.9</t>
  </si>
  <si>
    <t>Depreciation and Amortization Expense</t>
  </si>
  <si>
    <t>1B.200</t>
  </si>
  <si>
    <t>1B.300</t>
  </si>
  <si>
    <t>1B.10</t>
  </si>
  <si>
    <t>1B.11</t>
  </si>
  <si>
    <t>1B.12</t>
  </si>
  <si>
    <t>1B.13</t>
  </si>
  <si>
    <t>1B.14</t>
  </si>
  <si>
    <t>Other Non-Operating Revenue and Expenses</t>
  </si>
  <si>
    <t>Other Changes in Net Assets Without Donor Restrictions</t>
  </si>
  <si>
    <t>1B.15</t>
  </si>
  <si>
    <t>Contributions, Gifts, and Other</t>
  </si>
  <si>
    <t>1B.16</t>
  </si>
  <si>
    <t>1B.17</t>
  </si>
  <si>
    <t>Cumulative Effect of Changes in Accounting Principles</t>
  </si>
  <si>
    <t>1B.18</t>
  </si>
  <si>
    <t>Change in Beneficial Interest in Net Assets Without Donor Restrictions</t>
  </si>
  <si>
    <t>1B.19</t>
  </si>
  <si>
    <t>Unrealized Gain(Loss) on Investments from Net Assets Without Donor Restrictions</t>
  </si>
  <si>
    <t>1B.20</t>
  </si>
  <si>
    <t>1B.400</t>
  </si>
  <si>
    <t>Financial Statement Excess (Deficiency) of Revenues over Expenses</t>
  </si>
  <si>
    <t xml:space="preserve">Cost Reported Statement of Operations </t>
  </si>
  <si>
    <t>Total Revenues (Schedule 2)</t>
  </si>
  <si>
    <t>Total Nursing Expenses (Schedule 3)</t>
  </si>
  <si>
    <t>Total Administrative and General Expenses (Schedule 3)</t>
  </si>
  <si>
    <t>Total Variable Expenses (Schedule 3)</t>
  </si>
  <si>
    <t>Total Capital and Fixed Cost Expenses  (Schedule 3)</t>
  </si>
  <si>
    <t>Total Other Business Expenses (Schedule 4)</t>
  </si>
  <si>
    <t>Subtotal: Total Facility Expenses</t>
  </si>
  <si>
    <t>Cost Reported Net Income(Loss)</t>
  </si>
  <si>
    <t>Reconciliation Between Financial Statement and Cost Report Net Income</t>
  </si>
  <si>
    <t>Describe Reconciling Item</t>
  </si>
  <si>
    <t>3.1</t>
  </si>
  <si>
    <t>Net Income(Loss) on Financial Statement of Operations (Table 1)</t>
  </si>
  <si>
    <t>3.2</t>
  </si>
  <si>
    <t xml:space="preserve">Net Income(Loss) on Cost Report Statement of Operations (Table 2) </t>
  </si>
  <si>
    <t>Variance</t>
  </si>
  <si>
    <t>3.3</t>
  </si>
  <si>
    <t>Reconciling Item</t>
  </si>
  <si>
    <t>3.4</t>
  </si>
  <si>
    <t>3.5</t>
  </si>
  <si>
    <t>3.6</t>
  </si>
  <si>
    <t>Total Reconciling Items</t>
  </si>
  <si>
    <t>Reconciliation Between Financial Statement (Table 1) and Separately Provided Financial Statement</t>
  </si>
  <si>
    <t>4.1</t>
  </si>
  <si>
    <t>4.2</t>
  </si>
  <si>
    <t>Net Income(Loss) on Separately Provided Financial Statement</t>
  </si>
  <si>
    <t>4.3</t>
  </si>
  <si>
    <t>4.4</t>
  </si>
  <si>
    <t>4.5</t>
  </si>
  <si>
    <t>4.6</t>
  </si>
  <si>
    <t>Schedule 6: Balance Sheet and Reconciliation of Owner's Equity</t>
  </si>
  <si>
    <t>Current Assets</t>
  </si>
  <si>
    <t>Detail of Other Current Assets</t>
  </si>
  <si>
    <t>Account Balance</t>
  </si>
  <si>
    <t>Cash and Cash Equivalents</t>
  </si>
  <si>
    <t>Short-Term Investments</t>
  </si>
  <si>
    <t>Current Portion Assets Whose Use is Limited</t>
  </si>
  <si>
    <t>Other Cash and Equivalents</t>
  </si>
  <si>
    <t>Payer Accounts Receivable</t>
  </si>
  <si>
    <t>Less Reserve for Bad Debt</t>
  </si>
  <si>
    <t>Subtotal: Net Patient Accounts Receivable</t>
  </si>
  <si>
    <t>Receivable from Officers/Owners/Employees</t>
  </si>
  <si>
    <t>Receivable from Affiliates/Related Parties</t>
  </si>
  <si>
    <t>Interest Receivable</t>
  </si>
  <si>
    <t>Supply Inventory</t>
  </si>
  <si>
    <t>Subtotal: Other Current Assets</t>
  </si>
  <si>
    <t xml:space="preserve">Other Receivables </t>
  </si>
  <si>
    <t>Prepaid Interest</t>
  </si>
  <si>
    <t>Prepaid Insurance</t>
  </si>
  <si>
    <t>Prepaid Taxes</t>
  </si>
  <si>
    <t>Other Prepaid Expenses</t>
  </si>
  <si>
    <t>1.16</t>
  </si>
  <si>
    <t>Capitalized Pre-Opening Costs</t>
  </si>
  <si>
    <t>Other Current Assets</t>
  </si>
  <si>
    <t>Total Current Assets</t>
  </si>
  <si>
    <t>Non-Current Fixed Assets</t>
  </si>
  <si>
    <t>Detail of Other Deferred Charges and Non-Current Assets</t>
  </si>
  <si>
    <t>Table 3A</t>
  </si>
  <si>
    <t>Land</t>
  </si>
  <si>
    <t>Buildings</t>
  </si>
  <si>
    <t>Improvements</t>
  </si>
  <si>
    <t>Equipment</t>
  </si>
  <si>
    <t>Software/Limited Life Assets</t>
  </si>
  <si>
    <t>Motor Vehicles</t>
  </si>
  <si>
    <t>Total Non-Current Fixed Assets</t>
  </si>
  <si>
    <t>Other Non-Current Assets</t>
  </si>
  <si>
    <t>3A.100</t>
  </si>
  <si>
    <t>Subtotal: Other Deferred Charges and Non-Current Assets</t>
  </si>
  <si>
    <t>Long-Term Investments</t>
  </si>
  <si>
    <t>Non-Current Assets Whose Use is Limited</t>
  </si>
  <si>
    <t>Other Deferred Charges and Non-Current Assets</t>
  </si>
  <si>
    <t>Construction in Progress</t>
  </si>
  <si>
    <t>Mortgage Acquisition Costs</t>
  </si>
  <si>
    <t>Accumulated Amortization of Mortgage Acquisition Costs</t>
  </si>
  <si>
    <t>Net Mortgage Acquisition Costs</t>
  </si>
  <si>
    <t>Total Non-Current Assets</t>
  </si>
  <si>
    <t>Detail of Other Current Liabilities</t>
  </si>
  <si>
    <t>Total Assets</t>
  </si>
  <si>
    <t>Table 5A</t>
  </si>
  <si>
    <t xml:space="preserve">Total Assets  </t>
  </si>
  <si>
    <t>Current Liabilities</t>
  </si>
  <si>
    <t>Trade Payables</t>
  </si>
  <si>
    <t>Accrued Expenses</t>
  </si>
  <si>
    <t>Due to Insurance Payers</t>
  </si>
  <si>
    <t>Patient Funds Due</t>
  </si>
  <si>
    <t>Long-Term Debt, Current Portion - Related Parties, Subsidiaries, and Affiliates</t>
  </si>
  <si>
    <t>5A.100</t>
  </si>
  <si>
    <t>Subtotal: Other Current Liabilities</t>
  </si>
  <si>
    <t>5.6</t>
  </si>
  <si>
    <t>Long-Term Debt, Current Portion - Banks, Mortgages, Other</t>
  </si>
  <si>
    <t>5.7</t>
  </si>
  <si>
    <t>Accrued Salaries and Payroll Liabilities</t>
  </si>
  <si>
    <t>State and Federal Taxes Payable</t>
  </si>
  <si>
    <t>Accrued Interest Payable</t>
  </si>
  <si>
    <t>5.10</t>
  </si>
  <si>
    <t>Other Current Liabilities</t>
  </si>
  <si>
    <t>500</t>
  </si>
  <si>
    <t>Total Current Liabilities</t>
  </si>
  <si>
    <t>Non-Current Liabilities</t>
  </si>
  <si>
    <t>Mortgages Payable</t>
  </si>
  <si>
    <t>Due to Related Parties, Subsidiaries, and Affiliates</t>
  </si>
  <si>
    <t>Other Long-Term Debt</t>
  </si>
  <si>
    <t>600</t>
  </si>
  <si>
    <t>Total Non-Current Liabilities</t>
  </si>
  <si>
    <t>Total Liabilities</t>
  </si>
  <si>
    <t>700</t>
  </si>
  <si>
    <t xml:space="preserve">Total Liabilities  </t>
  </si>
  <si>
    <t>Reconciliation of Owner's Equity or Net Assets for Not-for-Profits</t>
  </si>
  <si>
    <t>Prior Period Adjustments</t>
  </si>
  <si>
    <t>Table 8</t>
  </si>
  <si>
    <t>NOTE: Disclose all facts relative to adjustments and explain any impact on reimbursable costs as reported in prior year(s) cost report identifying the specific cost centers affected.</t>
  </si>
  <si>
    <t>Table 8A</t>
  </si>
  <si>
    <t>Table 8D</t>
  </si>
  <si>
    <t>Not-for-Profits</t>
  </si>
  <si>
    <t>Line 
#</t>
  </si>
  <si>
    <t>Net Assets Without Donor Restrictions</t>
  </si>
  <si>
    <t>Net Assets With Donor Restrictions</t>
  </si>
  <si>
    <t>Total Net Assets</t>
  </si>
  <si>
    <t>8A.1</t>
  </si>
  <si>
    <t>Net Assets Balance: Prior Year</t>
  </si>
  <si>
    <t>8A.2</t>
  </si>
  <si>
    <t>Prior Period Adjustment(s)</t>
  </si>
  <si>
    <t>8A.3</t>
  </si>
  <si>
    <t>SNF-CR Excess (Deficiency) of Revenues Over Expenses</t>
  </si>
  <si>
    <t>8A.4</t>
  </si>
  <si>
    <t>Gain/(Loss) Realized on Investments</t>
  </si>
  <si>
    <t>8A.5</t>
  </si>
  <si>
    <t>Contributions, Gifts and Other</t>
  </si>
  <si>
    <t>8D.100</t>
  </si>
  <si>
    <t>Subtotal: Prior Period Adjustments</t>
  </si>
  <si>
    <t>8A.6</t>
  </si>
  <si>
    <t>Change in Unrealized Gains/(Losses) on Investments</t>
  </si>
  <si>
    <t>8A.7</t>
  </si>
  <si>
    <t>Net Assets Released from Donor Restriction</t>
  </si>
  <si>
    <t>8A.8</t>
  </si>
  <si>
    <t>Net Assets - Other</t>
  </si>
  <si>
    <t>8A.100</t>
  </si>
  <si>
    <t>Net Assets Balance: Current Year</t>
  </si>
  <si>
    <t>Table 8B</t>
  </si>
  <si>
    <t>Proprietorship, Partnership, or Limited Liability Company (LLC)</t>
  </si>
  <si>
    <t>8B.1</t>
  </si>
  <si>
    <t>Owner's Equity Balance: Prior Year</t>
  </si>
  <si>
    <t>8B.2</t>
  </si>
  <si>
    <t>8B.3</t>
  </si>
  <si>
    <t>Capital Contributions During the Year</t>
  </si>
  <si>
    <t>8B.4</t>
  </si>
  <si>
    <t>SNF-CR Net Income/(Loss)</t>
  </si>
  <si>
    <t>8B.5</t>
  </si>
  <si>
    <t>Proprietor/Partner Drawings</t>
  </si>
  <si>
    <t>8B.100</t>
  </si>
  <si>
    <t>Owner's Equity Balance: Current Year</t>
  </si>
  <si>
    <t>Table 8C</t>
  </si>
  <si>
    <t>Corporation</t>
  </si>
  <si>
    <t>Capital Stock</t>
  </si>
  <si>
    <t>Treasury Stock</t>
  </si>
  <si>
    <t>Additional Paid-in</t>
  </si>
  <si>
    <t>Retained Earnings</t>
  </si>
  <si>
    <t>8C.1</t>
  </si>
  <si>
    <t>8C.2</t>
  </si>
  <si>
    <t>8C.3</t>
  </si>
  <si>
    <t>Sale of Capital Stock</t>
  </si>
  <si>
    <t>8C.4</t>
  </si>
  <si>
    <t>Purchase or Sale Treasury Stock</t>
  </si>
  <si>
    <t>8C.5</t>
  </si>
  <si>
    <t>Additional Paid-in Capital</t>
  </si>
  <si>
    <t>8C.6</t>
  </si>
  <si>
    <t>8C.7</t>
  </si>
  <si>
    <t>Dividends Paid</t>
  </si>
  <si>
    <t>8C.100</t>
  </si>
  <si>
    <t>Total Liabilities and Owner's Equity (or Net Assets for Not-for-Profits)</t>
  </si>
  <si>
    <t>Table 9</t>
  </si>
  <si>
    <t>900</t>
  </si>
  <si>
    <t>Total Liabilities and Owner's Equity (or Net Assets for Not-For-Profit)</t>
  </si>
  <si>
    <t>Detail of Related Party Debt</t>
  </si>
  <si>
    <t>Table 10</t>
  </si>
  <si>
    <t>Description of Related Loan</t>
  </si>
  <si>
    <t>Borrower</t>
  </si>
  <si>
    <t>Related Party Name</t>
  </si>
  <si>
    <t>Related Party Address</t>
  </si>
  <si>
    <t>Related Party Relationship</t>
  </si>
  <si>
    <t xml:space="preserve">Principal Loan Amount </t>
  </si>
  <si>
    <t>Payments During Reporting Year</t>
  </si>
  <si>
    <t>Interest % on Loan</t>
  </si>
  <si>
    <t>Schedule 7: Detail of Fixed Assets and Depreciation</t>
  </si>
  <si>
    <t xml:space="preserve">Financial Statement Fixed Assets </t>
  </si>
  <si>
    <t>2</t>
  </si>
  <si>
    <t>3</t>
  </si>
  <si>
    <t>4</t>
  </si>
  <si>
    <t>5</t>
  </si>
  <si>
    <t>Fixed Asset Cost Beginning Balance</t>
  </si>
  <si>
    <t xml:space="preserve">Current Year Additions </t>
  </si>
  <si>
    <t>Current Year Deletions</t>
  </si>
  <si>
    <t xml:space="preserve">Fixed Asset Cost Ending Balance </t>
  </si>
  <si>
    <t>Accumulated Depreciation Beginning Balance</t>
  </si>
  <si>
    <t>Current Year Depreciation</t>
  </si>
  <si>
    <t>Accumulated Depreciation Ending Balance</t>
  </si>
  <si>
    <t>Financial Statement Net Book Value</t>
  </si>
  <si>
    <t>Building</t>
  </si>
  <si>
    <t xml:space="preserve">Software/Limited Life Assets </t>
  </si>
  <si>
    <t>Claimed Fixed Assets</t>
  </si>
  <si>
    <t>Note: This table does not include all fixed assets for the facility; only those that can be claimed as nursing facility fixed assets.</t>
  </si>
  <si>
    <t>6</t>
  </si>
  <si>
    <t>7</t>
  </si>
  <si>
    <t>8</t>
  </si>
  <si>
    <t>9</t>
  </si>
  <si>
    <t>10</t>
  </si>
  <si>
    <t>11</t>
  </si>
  <si>
    <t>Allowable Cost Basis Beginning Balance</t>
  </si>
  <si>
    <t>Claimed Additions From Renovations (DON)</t>
  </si>
  <si>
    <t xml:space="preserve">Claimed Other Additions </t>
  </si>
  <si>
    <t>Claimed Deletions From Renovations (DON)</t>
  </si>
  <si>
    <t>Claimed Other Deletions</t>
  </si>
  <si>
    <t>Allowable Cost Basis Ending Balance</t>
  </si>
  <si>
    <t>Depreciation  %</t>
  </si>
  <si>
    <t>Financial Statement Depreciation Expense</t>
  </si>
  <si>
    <t xml:space="preserve"> Add-backs</t>
  </si>
  <si>
    <t>Claimed Net Depreciation Expense</t>
  </si>
  <si>
    <t>Land SNF-CR</t>
  </si>
  <si>
    <t>Land REA-CR</t>
  </si>
  <si>
    <t>Building SNF-CR</t>
  </si>
  <si>
    <t>Building REA-CR</t>
  </si>
  <si>
    <t>Improvements SNF-CR</t>
  </si>
  <si>
    <t>Improvements REA-CR</t>
  </si>
  <si>
    <t>Equipment SNF-CR</t>
  </si>
  <si>
    <t>Equipment REA-CR</t>
  </si>
  <si>
    <t>Software/Limited Life Assets SNF-CR</t>
  </si>
  <si>
    <t>Software/Limited Life Assets REA-CR</t>
  </si>
  <si>
    <t>Total Claimed Fixed Assets</t>
  </si>
  <si>
    <t>General Fixed Cost Information</t>
  </si>
  <si>
    <t>What is the original year the facility was built?</t>
  </si>
  <si>
    <t>What was the date of the most recent assessed property value of this facility?</t>
  </si>
  <si>
    <t>What was the value from the most recent municipal property assessment for this facility?</t>
  </si>
  <si>
    <t>Was there a change of ownership of this facility during the reporting period?</t>
  </si>
  <si>
    <t>Was there a change of ownership of company that owns the real assets of the facility (realty company) during the reporting period?</t>
  </si>
  <si>
    <t>What is the number of nursing facility resident rooms?</t>
  </si>
  <si>
    <t>3.7</t>
  </si>
  <si>
    <t>What is the total gross square footage of the facility used for patient care, including common areas and therapy rooms?</t>
  </si>
  <si>
    <t>What is the square footage applicable to nursing facility resident rooms, including nurse stations?</t>
  </si>
  <si>
    <t>What is the square footage applicable to other business activities, e.g. adult day health, child day care, etc.</t>
  </si>
  <si>
    <t>What is the total acreage of the facility site?</t>
  </si>
  <si>
    <t xml:space="preserve">Were any current year fixed asset additions or renovations subject to a Determination of Need (DON) project? </t>
  </si>
  <si>
    <t>3.12</t>
  </si>
  <si>
    <t>Were there any claimed additions or renovations this year that were not part of a DON?</t>
  </si>
  <si>
    <t>Changes in Facility or Realty Company Ownership</t>
  </si>
  <si>
    <t>Type of Ownership Change</t>
  </si>
  <si>
    <t>Transaction Date</t>
  </si>
  <si>
    <t>Purchased From</t>
  </si>
  <si>
    <t>Purchased By</t>
  </si>
  <si>
    <t>Sale Price</t>
  </si>
  <si>
    <t>Determination of Need Projects Detail</t>
  </si>
  <si>
    <t xml:space="preserve">DON Project #1 
</t>
  </si>
  <si>
    <t xml:space="preserve">DON Project #2 
</t>
  </si>
  <si>
    <t>List the DON project #.</t>
  </si>
  <si>
    <t>Please briefly describe the DON project.</t>
  </si>
  <si>
    <t xml:space="preserve">What is the date of the original DON approval?   </t>
  </si>
  <si>
    <t xml:space="preserve">What is the approved Maximum Capital Expenditure of the original DON?   </t>
  </si>
  <si>
    <t>Has this facility received a letter from the DPH Office of Determination of Need approving any significant change in the capital project resulting in an increase in the Maximum Capital Expenditure?</t>
  </si>
  <si>
    <t xml:space="preserve">What is the date of the significant change letter received from DPH?   </t>
  </si>
  <si>
    <t>What is the revised Maximum Capital Expenditure resulting from the approved significant change?</t>
  </si>
  <si>
    <t>What is the amount of assets placed into service for Phase 1?</t>
  </si>
  <si>
    <t>What is the amount of assets placed into service for Phase 2?</t>
  </si>
  <si>
    <t>What is the amount of assets placed into service for Phase 3?</t>
  </si>
  <si>
    <t>Do you have more than 2 DON Projects?</t>
  </si>
  <si>
    <t xml:space="preserve">Retirement of Fixed Assets: Questions 5.12 through 5.14 are designed to report retirement of fixed assets as a result of reconstruction or renovation. </t>
  </si>
  <si>
    <t>List the net book value of fixed assets categorized as building that were written off or retired during this reporting year as a result of the DON project.</t>
  </si>
  <si>
    <t>List the net book value of fixed assets categorized as improvements that were written off or retired during this reporting year as a result of the DON project.</t>
  </si>
  <si>
    <t>List the net book value of fixed assets categorized as equipment that were written off or retired during this reporting year as a result of the DON project.</t>
  </si>
  <si>
    <t>Schedule 8: Statement of Cash Flows</t>
  </si>
  <si>
    <t>Beginning Cash and Cash Equivalents Balance</t>
  </si>
  <si>
    <t>Cash and Cash Equivalents (Beginning of Year)</t>
  </si>
  <si>
    <t>Cash Flows from Operating Activities</t>
  </si>
  <si>
    <t xml:space="preserve">Change in Net Assets (Net Income) </t>
  </si>
  <si>
    <t>Adjustments to Reconcile Changes in Net Assets (Net Income)</t>
  </si>
  <si>
    <t>Increases (Decreases) to Cash Provided by Operating Activities</t>
  </si>
  <si>
    <t>Net Cash from Operating Activities</t>
  </si>
  <si>
    <t>Cash Flows from Investing Activities</t>
  </si>
  <si>
    <t>Capital Expenditures</t>
  </si>
  <si>
    <t>Cash Flows from Other Investing Activities</t>
  </si>
  <si>
    <t>Net Cash from Investing Activities</t>
  </si>
  <si>
    <t>Cash Flows from Financing Activities</t>
  </si>
  <si>
    <t>Proceeds from Issuance of Long-Term Debt</t>
  </si>
  <si>
    <t>Payments on Long-Term Debt and Capital Lease Expenditures</t>
  </si>
  <si>
    <t>Cash Flows from Other Financing Activities</t>
  </si>
  <si>
    <t>Net Cash from Financing Activities</t>
  </si>
  <si>
    <t>Net Increase (Decrease) in Cash and Cash Equivalents</t>
  </si>
  <si>
    <t>Net Increase/(Decrease) in Cash and Cash Equivalents</t>
  </si>
  <si>
    <t>Cash and Cash Equivalents (End of Year)</t>
  </si>
  <si>
    <t>Schedule 9: Licensure &amp; Patient Statistics</t>
  </si>
  <si>
    <t>Schedule 3: Allowable Fixed Assets and Expenses</t>
  </si>
  <si>
    <t>Bed Licensure</t>
  </si>
  <si>
    <t>DPH Licensure Issue Date</t>
  </si>
  <si>
    <t>Skilled Nursing (Level I,II, &amp; III) Beds</t>
  </si>
  <si>
    <t>Residential Care 
(Level IV) Beds</t>
  </si>
  <si>
    <t>Total Licensed Beds</t>
  </si>
  <si>
    <t>Constructed Capacity</t>
  </si>
  <si>
    <t>List the number of certified Medicare beds at the close of this reporting period.</t>
  </si>
  <si>
    <t>Is above listed bed licensure information correct?</t>
  </si>
  <si>
    <t>Patient Statistics - Days</t>
  </si>
  <si>
    <t>Out-of-State Medicaid</t>
  </si>
  <si>
    <t>Nursing</t>
  </si>
  <si>
    <t>Residential Care</t>
  </si>
  <si>
    <t>Pediatrics</t>
  </si>
  <si>
    <t>Ventilator Unit</t>
  </si>
  <si>
    <t xml:space="preserve">Head Trauma/ABI </t>
  </si>
  <si>
    <t>Amyotrophic Lateral Sclerosis (ALS)</t>
  </si>
  <si>
    <t>Multiple Sclerosis (MS)</t>
  </si>
  <si>
    <t>Other Medicaid Special Contract</t>
  </si>
  <si>
    <t>Nursing Leave of Absence (Paid)</t>
  </si>
  <si>
    <t>Nursing Leave of Absence (Unpaid)</t>
  </si>
  <si>
    <t>Residential Leave of Absence (Paid)</t>
  </si>
  <si>
    <t>Residential Leave of Absence (Unpaid)</t>
  </si>
  <si>
    <t>Patient Statistics - Summary</t>
  </si>
  <si>
    <t>0140.0</t>
  </si>
  <si>
    <t>Number of Admissions During Year</t>
  </si>
  <si>
    <t>0140.1</t>
  </si>
  <si>
    <t>Number of MassHealth Admissions During Year</t>
  </si>
  <si>
    <t>0150.0</t>
  </si>
  <si>
    <t>Number of Discharges During Year</t>
  </si>
  <si>
    <t>0190.0</t>
  </si>
  <si>
    <t>Average Length of Stay</t>
  </si>
  <si>
    <t>0160.0</t>
  </si>
  <si>
    <t>Number of Unduplicated Residents (&lt;= 100 day stay)</t>
  </si>
  <si>
    <t>0170.0</t>
  </si>
  <si>
    <t>Number of Unduplicated Residents (&gt;100 day stay)</t>
  </si>
  <si>
    <t>Schedule 10: Detail of Facility Compensation and Purchased Nursing Services</t>
  </si>
  <si>
    <t>Detail of Staff Nursing Services Wages and Hours</t>
  </si>
  <si>
    <t xml:space="preserve"> Description</t>
  </si>
  <si>
    <t>RN Wages</t>
  </si>
  <si>
    <t>RN Hours</t>
  </si>
  <si>
    <t>LPN Wages</t>
  </si>
  <si>
    <t>LPN Hours</t>
  </si>
  <si>
    <t>CNA Wages</t>
  </si>
  <si>
    <t>CNA Hours</t>
  </si>
  <si>
    <t>Total Base Wages</t>
  </si>
  <si>
    <t>Total Overtime Wages</t>
  </si>
  <si>
    <t>Total Shift Differential</t>
  </si>
  <si>
    <t xml:space="preserve">Total Other Differentials </t>
  </si>
  <si>
    <t>Detail of Nursing Services Shift Differentials</t>
  </si>
  <si>
    <t>Median Hourly Shift Differential: Weekday Evening</t>
  </si>
  <si>
    <t>Median Hourly Shift Differential: Weekday Night</t>
  </si>
  <si>
    <t>Median Hourly Shift Differential: Weekend Day</t>
  </si>
  <si>
    <t>Median Hourly Shift Differential: Weekend Evening</t>
  </si>
  <si>
    <t>Median Hourly Shift Differential: Weekend Night</t>
  </si>
  <si>
    <t>Registered Nurses</t>
  </si>
  <si>
    <t>Licensed Practical Nurses</t>
  </si>
  <si>
    <t>Certified Nurse Aides</t>
  </si>
  <si>
    <t>Detail of Staff and Hours by Position</t>
  </si>
  <si>
    <t>Number of Staff</t>
  </si>
  <si>
    <t>Total Full Time Equivalents</t>
  </si>
  <si>
    <t>Total Hours</t>
  </si>
  <si>
    <t>Staff Development</t>
  </si>
  <si>
    <t>Plant Operations</t>
  </si>
  <si>
    <t>Dietary Staff</t>
  </si>
  <si>
    <t>Dietician</t>
  </si>
  <si>
    <t>Housekeeping/Laundry Staff</t>
  </si>
  <si>
    <t>Unit Clerk &amp; Medical Records Staff</t>
  </si>
  <si>
    <t>Quality Assurance</t>
  </si>
  <si>
    <t>MMQ Nurses and MDS Coordinator</t>
  </si>
  <si>
    <t>Social Services Staff</t>
  </si>
  <si>
    <t>Interpreters</t>
  </si>
  <si>
    <t>Restorative Therapy - Direct Staff</t>
  </si>
  <si>
    <t>Restorative Therapy - Indirect Staff</t>
  </si>
  <si>
    <t>Recreational Staff</t>
  </si>
  <si>
    <t>Administration and Officers</t>
  </si>
  <si>
    <t>Security Staff</t>
  </si>
  <si>
    <t>Clerical Staff</t>
  </si>
  <si>
    <t>Director of Nurses</t>
  </si>
  <si>
    <t>Resident Care Assistants</t>
  </si>
  <si>
    <t>Behavioral Health Specialist Staff</t>
  </si>
  <si>
    <t>This line is intentionally left blank</t>
  </si>
  <si>
    <t>Detail of Purchased Nursing Services</t>
  </si>
  <si>
    <t>Temporary Nursing Services Agency Name</t>
  </si>
  <si>
    <t>DPH Registration #</t>
  </si>
  <si>
    <t>RN Total Hours of Service</t>
  </si>
  <si>
    <t>RN Total Charges</t>
  </si>
  <si>
    <t>LPN Total Hours of Service</t>
  </si>
  <si>
    <t>LPN Total Charges</t>
  </si>
  <si>
    <t>CNA Total Hours of Service</t>
  </si>
  <si>
    <t>CNA Total Charges</t>
  </si>
  <si>
    <t>DON Total Hours of Service</t>
  </si>
  <si>
    <t>DON Total Charges</t>
  </si>
  <si>
    <t>Unregistered Temporary Nursing Service Agencies</t>
  </si>
  <si>
    <t>Total Unregistered Temporary Nursing Service Agencies</t>
  </si>
  <si>
    <t>Registered Temporary Nursing Service Agencies</t>
  </si>
  <si>
    <t>Subtotal: Registered Temporary Nursing Service Agencies</t>
  </si>
  <si>
    <t>Total Temporary Nursing Service Agency Expenses</t>
  </si>
  <si>
    <t>Five Highest Paid Salaries (including salaries, payroll taxes, workers' compensation, all fringe benefits, and draws)</t>
  </si>
  <si>
    <r>
      <t xml:space="preserve">NOTE: List the names and compensation of the </t>
    </r>
    <r>
      <rPr>
        <b/>
        <u/>
        <sz val="11"/>
        <color theme="1"/>
        <rFont val="Calibri"/>
        <family val="2"/>
        <scheme val="minor"/>
      </rPr>
      <t>five</t>
    </r>
    <r>
      <rPr>
        <b/>
        <sz val="11"/>
        <color theme="1"/>
        <rFont val="Calibri"/>
        <family val="2"/>
        <scheme val="minor"/>
      </rPr>
      <t xml:space="preserve"> persons who have the highest compensation paid by this facility.</t>
    </r>
  </si>
  <si>
    <t>Last Name</t>
  </si>
  <si>
    <t>First Name</t>
  </si>
  <si>
    <t>Primary Expense Category</t>
  </si>
  <si>
    <t>Salary &amp; Benefits</t>
  </si>
  <si>
    <t>Dividends/Draws</t>
  </si>
  <si>
    <t>TOTAL</t>
  </si>
  <si>
    <t>Earnings and Compensation Disclosures</t>
  </si>
  <si>
    <t xml:space="preserve">Table 6 </t>
  </si>
  <si>
    <t>NOTE: This schedule is used to report the name(s) of the Owner, Partner, or Officer and disclose all salary and benefits, drawings and dividends, and other compensation as well as the accounts that were charged.</t>
  </si>
  <si>
    <t>Table 6A</t>
  </si>
  <si>
    <t>Draws</t>
  </si>
  <si>
    <t>Other Compensation</t>
  </si>
  <si>
    <t>Sole Proprietorship</t>
  </si>
  <si>
    <t>6A.1</t>
  </si>
  <si>
    <t>Table 6B</t>
  </si>
  <si>
    <t>Primary  Expense Category</t>
  </si>
  <si>
    <t>Draw / Dividends</t>
  </si>
  <si>
    <t>Partnership, Limited Liability Company (LLC)</t>
  </si>
  <si>
    <t>6B.1</t>
  </si>
  <si>
    <t>6B.2</t>
  </si>
  <si>
    <t>6B.3</t>
  </si>
  <si>
    <t>6B.4</t>
  </si>
  <si>
    <t>6B.5</t>
  </si>
  <si>
    <t>r</t>
  </si>
  <si>
    <t>Table 6C</t>
  </si>
  <si>
    <t xml:space="preserve">Line # </t>
  </si>
  <si>
    <t xml:space="preserve">Total Hours </t>
  </si>
  <si>
    <t>Dividends</t>
  </si>
  <si>
    <t>6C.1</t>
  </si>
  <si>
    <t>6C.2</t>
  </si>
  <si>
    <t>6C.3</t>
  </si>
  <si>
    <t>6C.4</t>
  </si>
  <si>
    <t>6C.5</t>
  </si>
  <si>
    <t>Schedule 11: Notes Payable and Working Capital Debt</t>
  </si>
  <si>
    <t>Includes the following: HCF1 Sch19</t>
  </si>
  <si>
    <t>Mortgages and Notes Supporting Fixed Assets</t>
  </si>
  <si>
    <t>Type of Notes Payable</t>
  </si>
  <si>
    <t>Lender Name</t>
  </si>
  <si>
    <t>Related Party</t>
  </si>
  <si>
    <t>Date Mortgage Acquired</t>
  </si>
  <si>
    <t>Due Date</t>
  </si>
  <si>
    <t>Number of Months Amortized</t>
  </si>
  <si>
    <t>Monthly Payments</t>
  </si>
  <si>
    <t>Original Loan Amount</t>
  </si>
  <si>
    <t>Amortization of Mortgage Acquisition Costs</t>
  </si>
  <si>
    <t>Beginning Loan Balance: Jan 1</t>
  </si>
  <si>
    <t>Beginning Balance - New Loans</t>
  </si>
  <si>
    <t>Principal Payments</t>
  </si>
  <si>
    <t>Pay Off Amount</t>
  </si>
  <si>
    <t>Pay Off Date</t>
  </si>
  <si>
    <t>Ending Loan Balance: Dec 31</t>
  </si>
  <si>
    <t xml:space="preserve">Interest Rate % </t>
  </si>
  <si>
    <t>Period Expenses</t>
  </si>
  <si>
    <t>Total Amortization, Interest and Period Expenses</t>
  </si>
  <si>
    <t>1.18</t>
  </si>
  <si>
    <t>1.19</t>
  </si>
  <si>
    <t>1.20</t>
  </si>
  <si>
    <t>TOTALS</t>
  </si>
  <si>
    <t>Working Capital Debt</t>
  </si>
  <si>
    <t>Beginning Balance: Jan 1</t>
  </si>
  <si>
    <t>Start Date</t>
  </si>
  <si>
    <t>Principal Payment</t>
  </si>
  <si>
    <t>Ending Balance: Dec 31</t>
  </si>
  <si>
    <t xml:space="preserve">Total Working Capital Interest </t>
  </si>
  <si>
    <t>Includes the following: HCF1 Schedule 2</t>
  </si>
  <si>
    <t>Schedule ##: Nursing Expenses</t>
  </si>
  <si>
    <t>Director of Nurses: Salary</t>
  </si>
  <si>
    <t>Director of Nurses: Group Life/Health Insurance</t>
  </si>
  <si>
    <t>Director of Nurses: Pension</t>
  </si>
  <si>
    <t>Director of Nurses: Benefits Other</t>
  </si>
  <si>
    <t>Director of Nurses: Payroll Taxes</t>
  </si>
  <si>
    <t>Director of Nurses: Workers' Compensation</t>
  </si>
  <si>
    <t>HCF-3 DON Add-back (HCF-3, Sch. 10, part 2)**</t>
  </si>
  <si>
    <t>4620.0</t>
  </si>
  <si>
    <t>SUBTOTAL: DIRECTOR OF NURSES</t>
  </si>
  <si>
    <t>RN: Salaries</t>
  </si>
  <si>
    <t>RN: Group Life/Health Insurance</t>
  </si>
  <si>
    <t>RN: Pension</t>
  </si>
  <si>
    <t>RN: Benefits Other</t>
  </si>
  <si>
    <t>RN:Payroll Taxes</t>
  </si>
  <si>
    <t>RN: Workers’ Compensation</t>
  </si>
  <si>
    <t>4630.0</t>
  </si>
  <si>
    <t>SUBTOTAL: RN</t>
  </si>
  <si>
    <t>LPN: Salaries</t>
  </si>
  <si>
    <t>LPN: Group Life/Health Insurance</t>
  </si>
  <si>
    <t>LPN: Pension</t>
  </si>
  <si>
    <t>LPN: Benefits Other</t>
  </si>
  <si>
    <t>LPN: Payroll Taxes</t>
  </si>
  <si>
    <t>LPN: Workers' Compensation</t>
  </si>
  <si>
    <t>4640.0</t>
  </si>
  <si>
    <t>SUBTOTAL: LPN</t>
  </si>
  <si>
    <t>CNA: Salaries</t>
  </si>
  <si>
    <t>CNA: Group Life/Health Insurance</t>
  </si>
  <si>
    <t>CNA: Pension</t>
  </si>
  <si>
    <t>CNA: Benefits Other</t>
  </si>
  <si>
    <t>CNA: Payroll Taxes</t>
  </si>
  <si>
    <t>CNA: Workers' Compensation</t>
  </si>
  <si>
    <t>4650.0</t>
  </si>
  <si>
    <t xml:space="preserve">SUBTOTAL: CNA </t>
  </si>
  <si>
    <t>DON Purchased Service: Per Diem</t>
  </si>
  <si>
    <t>DON Purchased Service: Temporary Agency Staff**</t>
  </si>
  <si>
    <t>SUBTOTAL: DON PURCHASED SERVICE</t>
  </si>
  <si>
    <t>RN Purchased Service: Per Diem</t>
  </si>
  <si>
    <t>RN Purchased Service: Temporary Agency Staff**</t>
  </si>
  <si>
    <t>SUBTOTAL: RN PURCHASED SERVICE</t>
  </si>
  <si>
    <t>1.30</t>
  </si>
  <si>
    <t>LPN Purchased Service: Per Diem</t>
  </si>
  <si>
    <t>LPN Purchased Service: Temporary Agency Staff**</t>
  </si>
  <si>
    <t>SUBTOTAL: LPN PURCHASED SERVICE</t>
  </si>
  <si>
    <t>CNA Purchased Service: Per Diem</t>
  </si>
  <si>
    <t>CNA Purchased Service: Temporary Agency Staff**</t>
  </si>
  <si>
    <t>1.800</t>
  </si>
  <si>
    <t>SUBTOTAL: CNA PURCHASED SERVICE</t>
  </si>
  <si>
    <t>Nurses' Aide Training Administration *</t>
  </si>
  <si>
    <t>Nursing Other Required Education</t>
  </si>
  <si>
    <t>Nursing Job Related Education</t>
  </si>
  <si>
    <t>3192.0</t>
  </si>
  <si>
    <t>Nursing Recoverable Revenue **</t>
  </si>
  <si>
    <t>3195.0</t>
  </si>
  <si>
    <t xml:space="preserve">Director of Nurses Recoverable Revenue** </t>
  </si>
  <si>
    <t>1.900</t>
  </si>
  <si>
    <t>4660.0</t>
  </si>
  <si>
    <t>SUBTOTAL: OTHER NURSING</t>
  </si>
  <si>
    <t>4610.0</t>
  </si>
  <si>
    <t>TOTAL NURSING EXPENSES</t>
  </si>
  <si>
    <t>Includes the following: HCF1 Schedule 6</t>
  </si>
  <si>
    <t>Schedule ##: Non-nursing Expenses</t>
  </si>
  <si>
    <t>Non-Nursing Facility Expenses</t>
  </si>
  <si>
    <t>Non-Allowable Expenses and Add-backs</t>
  </si>
  <si>
    <t>4415.0</t>
  </si>
  <si>
    <t>Interest on Late Payments, Penalties *</t>
  </si>
  <si>
    <t>4430.0</t>
  </si>
  <si>
    <t xml:space="preserve">Interest on Working Capital * </t>
  </si>
  <si>
    <t>4435.0</t>
  </si>
  <si>
    <t>Pre-Opening Expenses *</t>
  </si>
  <si>
    <t>8010.0</t>
  </si>
  <si>
    <t>Bad Accounts *</t>
  </si>
  <si>
    <t>8012.0</t>
  </si>
  <si>
    <t>User Fee Assessment *</t>
  </si>
  <si>
    <t>8015.0</t>
  </si>
  <si>
    <t>Fines, Late Charges, and Penalties *</t>
  </si>
  <si>
    <t>8025.5</t>
  </si>
  <si>
    <t>State and Federal Income Taxes *</t>
  </si>
  <si>
    <t>8030.0</t>
  </si>
  <si>
    <t>Refunds and Allowances *</t>
  </si>
  <si>
    <t>Adult Day Care Expenses *</t>
  </si>
  <si>
    <t>4.9</t>
  </si>
  <si>
    <t>Assisted Living Expenses *</t>
  </si>
  <si>
    <t>Outpatient Service Expenses *</t>
  </si>
  <si>
    <t>Chapter 766 Program Expenses *</t>
  </si>
  <si>
    <t>Ventilator Program Expenses *</t>
  </si>
  <si>
    <t>Acquired Brain Injury Unit Expenses *</t>
  </si>
  <si>
    <t>Other Special Program Expenses **</t>
  </si>
  <si>
    <t>Hospital Expenses - Non-Nursing Facility *</t>
  </si>
  <si>
    <t>4.16</t>
  </si>
  <si>
    <t>Other Non-Nursing Facility Expenses *</t>
  </si>
  <si>
    <t>4960.0</t>
  </si>
  <si>
    <t>Total Bad Accounts, Taxes, Refunds, Other *</t>
  </si>
  <si>
    <t>Includes the following: HCF1 Sch15</t>
  </si>
  <si>
    <t>Schedule ##: Detail of Purchased Service Nursing</t>
  </si>
  <si>
    <t>Don Purchased Service Nursing (6025.2)</t>
  </si>
  <si>
    <t>Check if Registered</t>
  </si>
  <si>
    <t>Name of Nursing Service Agency</t>
  </si>
  <si>
    <t>Department of Public Health #</t>
  </si>
  <si>
    <t xml:space="preserve">Total Hours of Service </t>
  </si>
  <si>
    <t>Total Charges</t>
  </si>
  <si>
    <t>######</t>
  </si>
  <si>
    <t>Click on the plus sign to add row</t>
  </si>
  <si>
    <t>6025.2</t>
  </si>
  <si>
    <t>0.00</t>
  </si>
  <si>
    <t>RN Purchased Service Nursing (6035.2)</t>
  </si>
  <si>
    <t>6035.2</t>
  </si>
  <si>
    <t>LPN Purchased Service Nursing (6042.2)</t>
  </si>
  <si>
    <t>6042.2</t>
  </si>
  <si>
    <t>Nurses Aides Purchased Service Nursing (6052.2)</t>
  </si>
  <si>
    <t>6052.2</t>
  </si>
  <si>
    <t>Includes the following: HCF1 Sch16</t>
  </si>
  <si>
    <t>Overtime Wages for RNs, LPNs, and CNAs</t>
  </si>
  <si>
    <t>Wages*</t>
  </si>
  <si>
    <t>Hours*</t>
  </si>
  <si>
    <t>Total Overtime Paid</t>
  </si>
  <si>
    <t>7846.2</t>
  </si>
  <si>
    <t>Overtime for RNs</t>
  </si>
  <si>
    <t>Overtime for LPNs</t>
  </si>
  <si>
    <t>Overtime for CNAs</t>
  </si>
  <si>
    <t>Wage Differentials for RNs, LPNs, and CNAs</t>
  </si>
  <si>
    <t>Shift Differential</t>
  </si>
  <si>
    <t>Other Diff. Wages</t>
  </si>
  <si>
    <t>Total Wage Differential</t>
  </si>
  <si>
    <t>7850.2</t>
  </si>
  <si>
    <t>Wage Differentials for RNs</t>
  </si>
  <si>
    <t>7851.2</t>
  </si>
  <si>
    <t>Wage Differentials for LPNs</t>
  </si>
  <si>
    <t>7852.2</t>
  </si>
  <si>
    <t>Wage Differentials for CNAs</t>
  </si>
  <si>
    <t>Detail of Adminstrator's Salary and Benefits</t>
  </si>
  <si>
    <t>Provide the amount of salary and benefits paid to the licensed administrator(s) during the year.  If more than one administrator was employed during 2016, summarize the information.  This schedule should be filled out whether the administrator was paid on the HCF-1 or HCF-3.</t>
  </si>
  <si>
    <t>Name</t>
  </si>
  <si>
    <t>Dates of Employment - From</t>
  </si>
  <si>
    <t>Dates of Employment - To</t>
  </si>
  <si>
    <t>License Number</t>
  </si>
  <si>
    <t>Affiliation (O, R, U)</t>
  </si>
  <si>
    <t>Click on the plus sign to add</t>
  </si>
  <si>
    <t>Total values reported below should reflect salary and benefits for one full time administrator for one entire year.</t>
  </si>
  <si>
    <t>Salary</t>
  </si>
  <si>
    <t>Payroll Taxes</t>
  </si>
  <si>
    <t>Workers’ Compensation</t>
  </si>
  <si>
    <t>Group Life/Health Insurance</t>
  </si>
  <si>
    <t>Pension</t>
  </si>
  <si>
    <t>Other Benefits</t>
  </si>
  <si>
    <t>TOTAL ADMINISTRATOR COMPENSATION</t>
  </si>
  <si>
    <t>Staff and Hours by Position</t>
  </si>
  <si>
    <t>Staff Development - Number of Staff</t>
  </si>
  <si>
    <t>Plant Operations - Number of Staff</t>
  </si>
  <si>
    <t>Dietary Staff - Number of Staff</t>
  </si>
  <si>
    <t>Dietician - Number of Staff</t>
  </si>
  <si>
    <t>Laundry Staff - Number of Staff</t>
  </si>
  <si>
    <t>Housekeeping Staff - Number of Staff</t>
  </si>
  <si>
    <t>Quality Assurance - Number of Staff</t>
  </si>
  <si>
    <t>Ward Clerks/Medical Records - Number of Staff</t>
  </si>
  <si>
    <t>MMQ Nurses - Number of Staff</t>
  </si>
  <si>
    <t>MDS Coordinator - Number of Staff</t>
  </si>
  <si>
    <t>5.11</t>
  </si>
  <si>
    <t>Social Service Staff - Number of Staff</t>
  </si>
  <si>
    <t>5.12</t>
  </si>
  <si>
    <t>Interpreters - Number of Staff</t>
  </si>
  <si>
    <t>5.13</t>
  </si>
  <si>
    <t>Restorative – Indirect - Number of Staff</t>
  </si>
  <si>
    <t>5.14</t>
  </si>
  <si>
    <t>Restorative – Direct - Number of Staff</t>
  </si>
  <si>
    <t>5.15</t>
  </si>
  <si>
    <t>Recreational Staff - Number of Staff</t>
  </si>
  <si>
    <t>5.16</t>
  </si>
  <si>
    <t>Administrator - Number of Staff</t>
  </si>
  <si>
    <t>5.17</t>
  </si>
  <si>
    <t>Officer - Number of Staff</t>
  </si>
  <si>
    <t>5.18</t>
  </si>
  <si>
    <t>Clerical Staff - Number of Staff</t>
  </si>
  <si>
    <t>5.19</t>
  </si>
  <si>
    <t>Admin. In training - Number of Staff</t>
  </si>
  <si>
    <t>5.20</t>
  </si>
  <si>
    <t>DON - Number of Staff</t>
  </si>
  <si>
    <t>5.21</t>
  </si>
  <si>
    <t>RNs - Number of Staff</t>
  </si>
  <si>
    <t>5.22</t>
  </si>
  <si>
    <t>LPNs - Number of Staff</t>
  </si>
  <si>
    <t>5.23</t>
  </si>
  <si>
    <t>CNAs - Number of Staff</t>
  </si>
  <si>
    <t>5.100</t>
  </si>
  <si>
    <t>Total Number of Staff</t>
  </si>
  <si>
    <t>5.24</t>
  </si>
  <si>
    <t>Staff Development- Total Hours</t>
  </si>
  <si>
    <t>5.25</t>
  </si>
  <si>
    <t>Plant Operations- Total Hours</t>
  </si>
  <si>
    <t>5.26</t>
  </si>
  <si>
    <t>Dietary Staff- Total Hours</t>
  </si>
  <si>
    <t>5.27</t>
  </si>
  <si>
    <t>Dietician- Total Hours</t>
  </si>
  <si>
    <t>5.28</t>
  </si>
  <si>
    <t>Laundry Staff- Total Hours</t>
  </si>
  <si>
    <t>5.29</t>
  </si>
  <si>
    <t>Housekeeping Staff- Total Hours</t>
  </si>
  <si>
    <t>5.30</t>
  </si>
  <si>
    <t>Quality Assurance- Total Hours</t>
  </si>
  <si>
    <t>5.31</t>
  </si>
  <si>
    <t>Ward Clerks/Medical Records- Total Hours</t>
  </si>
  <si>
    <t>5.32</t>
  </si>
  <si>
    <t>MMQ Nurses- Total Hours</t>
  </si>
  <si>
    <t>5.33</t>
  </si>
  <si>
    <t>MDS Coordinator- Total Hours</t>
  </si>
  <si>
    <t>5.34</t>
  </si>
  <si>
    <t>Social Service Staff- Total Hours</t>
  </si>
  <si>
    <t>5.35</t>
  </si>
  <si>
    <t>Interpreters- Total Hours</t>
  </si>
  <si>
    <t>5.36</t>
  </si>
  <si>
    <t>Restorative – Indirect- Total Hours</t>
  </si>
  <si>
    <t>5.37</t>
  </si>
  <si>
    <t>Restorative – Direct- Total Hours</t>
  </si>
  <si>
    <t>5.38</t>
  </si>
  <si>
    <t>Recreational Staff- Total Hours</t>
  </si>
  <si>
    <t>5.39</t>
  </si>
  <si>
    <t>Administrator- Total Hours</t>
  </si>
  <si>
    <t>5.40</t>
  </si>
  <si>
    <t>Officer- Total Hours</t>
  </si>
  <si>
    <t>5.41</t>
  </si>
  <si>
    <t>Clerical Staff- Total Hours</t>
  </si>
  <si>
    <t>5.42</t>
  </si>
  <si>
    <t>Admin. In training- Total Hours</t>
  </si>
  <si>
    <t>5.43</t>
  </si>
  <si>
    <t>DON- Total Hours</t>
  </si>
  <si>
    <t>5.44</t>
  </si>
  <si>
    <t>RNs- Total Hours</t>
  </si>
  <si>
    <t>5.45</t>
  </si>
  <si>
    <t>LPNs- Total Hours</t>
  </si>
  <si>
    <t>5.46</t>
  </si>
  <si>
    <t>CNAs- Total Hours</t>
  </si>
  <si>
    <t>5.200</t>
  </si>
  <si>
    <t>Total Hours of all Positions</t>
  </si>
  <si>
    <t>Includes the following: HCF1 Sch5</t>
  </si>
  <si>
    <t>Nursing Facility Fixed Assets and Expenses</t>
  </si>
  <si>
    <t>Allowable Assets (Basis), Beginning of Year</t>
  </si>
  <si>
    <t>Claimed Additions</t>
  </si>
  <si>
    <t>Claimed Deletions</t>
  </si>
  <si>
    <t>Allowable Assets (Basis), Cost End of Year</t>
  </si>
  <si>
    <t>Land HCF-1</t>
  </si>
  <si>
    <t>Land HCF-2</t>
  </si>
  <si>
    <t>Building HCF-1</t>
  </si>
  <si>
    <t>Building HCF-2</t>
  </si>
  <si>
    <t>Improvements HCF-1</t>
  </si>
  <si>
    <t>Improvements HCF-2</t>
  </si>
  <si>
    <t>HCF Capitalized Improvements HCF-1</t>
  </si>
  <si>
    <t>HCF Capitalized Improvements HCF-2</t>
  </si>
  <si>
    <t>Equipment HCF-1</t>
  </si>
  <si>
    <t>Equipment HCF-2</t>
  </si>
  <si>
    <t>HCF Capitalized Equipment HCF-1</t>
  </si>
  <si>
    <t>HCF Capitalized Equipment HCF-2</t>
  </si>
  <si>
    <t>Software HCF-1</t>
  </si>
  <si>
    <t>Software HCF-2</t>
  </si>
  <si>
    <t>HCF Capitalized Software HCF-1</t>
  </si>
  <si>
    <t>HCF Capitalized Software HCF-2</t>
  </si>
  <si>
    <t>Nursing Facility Allowable Fixed Expenses</t>
  </si>
  <si>
    <t>Reported Depreciation or Expenses (from financials)</t>
  </si>
  <si>
    <t>Claimed Fixed Costs</t>
  </si>
  <si>
    <t>9550.0</t>
  </si>
  <si>
    <t>Depreciation: Building HCF-1</t>
  </si>
  <si>
    <t>Depreciation: Building HCF-2</t>
  </si>
  <si>
    <t>9950.3</t>
  </si>
  <si>
    <t>Allowable Building Depreciation Rate</t>
  </si>
  <si>
    <t>Depreciation: Improvements HCF-1</t>
  </si>
  <si>
    <t>Depreciation: Improvements HCF-2</t>
  </si>
  <si>
    <t>Allowable Improvements Depreciation Rate</t>
  </si>
  <si>
    <t>Depreciation: HCF Cap. Improv HCF-1</t>
  </si>
  <si>
    <t>Depreciation: HCF Cap. Improv HCF-2</t>
  </si>
  <si>
    <t>Allowable HCF Cap. Improv Depreciation Rate</t>
  </si>
  <si>
    <t>Depreciation: Equipment HCF-1</t>
  </si>
  <si>
    <t>Depreciation: Equipment HCF-2</t>
  </si>
  <si>
    <t>Allowable Equipment Depreciation Rate</t>
  </si>
  <si>
    <t>Depreciation: HCF Cap. Equip HCF-1</t>
  </si>
  <si>
    <t>Depreciation: HCF Cap. Equip HCF-2</t>
  </si>
  <si>
    <t>Allowable HCF Cap. Equip Depreciation Rate</t>
  </si>
  <si>
    <t>Depreciation: Software HCF-1</t>
  </si>
  <si>
    <t>Depreciation: Software HCF-2</t>
  </si>
  <si>
    <t>Allowable Software Depreciation Rate</t>
  </si>
  <si>
    <t>Depreciation: HCF Cap. Software HCF-1</t>
  </si>
  <si>
    <t>Depreciation: HCF Cap. Software HCF-2</t>
  </si>
  <si>
    <t>Allowable HCF Cap. Software Depreciation Rate</t>
  </si>
  <si>
    <t>9545.0</t>
  </si>
  <si>
    <t>Long-Term Interest</t>
  </si>
  <si>
    <t>9540.0</t>
  </si>
  <si>
    <t>MA Corp. Excise Tax Non-Income Portion</t>
  </si>
  <si>
    <t>9540.5</t>
  </si>
  <si>
    <t>Building Insurance</t>
  </si>
  <si>
    <t>9545.6</t>
  </si>
  <si>
    <t>Real Estate Taxes</t>
  </si>
  <si>
    <t>9580.0</t>
  </si>
  <si>
    <t>Personal Property Taxes</t>
  </si>
  <si>
    <t>9547.0</t>
  </si>
  <si>
    <t>Other (Explain in Schedule 20)</t>
  </si>
  <si>
    <t>Rent–Real Property– HCF-2-NH Required *</t>
  </si>
  <si>
    <t>3540.0</t>
  </si>
  <si>
    <t>Recoverable Fixed Income</t>
  </si>
  <si>
    <t>Total HCF-1 + HCF-2 Fixed Expenses</t>
  </si>
  <si>
    <t>Total Fixed Costs Claimed</t>
  </si>
  <si>
    <t>Includes the following: HCF1 Sch8: Balance Sheet</t>
  </si>
  <si>
    <t>Cash</t>
  </si>
  <si>
    <t>1025.0</t>
  </si>
  <si>
    <t>Cash and Equivalents</t>
  </si>
  <si>
    <t>1040.0</t>
  </si>
  <si>
    <t>Short-term Investments</t>
  </si>
  <si>
    <t>1045.0</t>
  </si>
  <si>
    <t>1050.0</t>
  </si>
  <si>
    <t>Other cash</t>
  </si>
  <si>
    <t>1010.0</t>
  </si>
  <si>
    <t>SUBTOTAL: CASH</t>
  </si>
  <si>
    <t>Accounts Receivable</t>
  </si>
  <si>
    <t>1063.0</t>
  </si>
  <si>
    <t xml:space="preserve">Self-Pay/Private Residents </t>
  </si>
  <si>
    <t>1066.0</t>
  </si>
  <si>
    <t>Managed Care Residents (Private)</t>
  </si>
  <si>
    <t>1069.0</t>
  </si>
  <si>
    <t>Non-Managed Care Residents (Private)</t>
  </si>
  <si>
    <t>1073.0</t>
  </si>
  <si>
    <t>Medicare Non-Managed Care Residents</t>
  </si>
  <si>
    <t>1076.0</t>
  </si>
  <si>
    <t>Medicare Managed Care Residents</t>
  </si>
  <si>
    <t>1079.0</t>
  </si>
  <si>
    <t>Mass. Medicaid Non-Managed Care Residents</t>
  </si>
  <si>
    <t>1081.0</t>
  </si>
  <si>
    <t>Mass. Medicaid Managed Care Residents</t>
  </si>
  <si>
    <t>1083.0</t>
  </si>
  <si>
    <t>MA. Senior Care Organization Residents</t>
  </si>
  <si>
    <t>1086.0</t>
  </si>
  <si>
    <t>PACE Residents</t>
  </si>
  <si>
    <t>1100.2</t>
  </si>
  <si>
    <t>Massachusetts Level-IV Residents (Billed)</t>
  </si>
  <si>
    <t>1100.4</t>
  </si>
  <si>
    <t>Non-MA Medicaid Residents</t>
  </si>
  <si>
    <t>1101.2</t>
  </si>
  <si>
    <t>Veterans Administration and Other Public Residents</t>
  </si>
  <si>
    <t>1104.1</t>
  </si>
  <si>
    <t>MA Commission for the Blind</t>
  </si>
  <si>
    <t>1089.2</t>
  </si>
  <si>
    <t>Other Residents</t>
  </si>
  <si>
    <t>1140.0</t>
  </si>
  <si>
    <t>Reserve for Bad Debt</t>
  </si>
  <si>
    <t>1060.0</t>
  </si>
  <si>
    <t>Subtotal: Net Accounts Receivable from Payers</t>
  </si>
  <si>
    <t>XXXXX</t>
  </si>
  <si>
    <t>Other Accounts Receivable</t>
  </si>
  <si>
    <t>1070.0</t>
  </si>
  <si>
    <t>SUBTOTAL: ACCOUNTS RECEIVABLE</t>
  </si>
  <si>
    <t>Loans Receivable</t>
  </si>
  <si>
    <t>1160.0</t>
  </si>
  <si>
    <t>Officers/Owners</t>
  </si>
  <si>
    <t>1.23</t>
  </si>
  <si>
    <t>1170.0</t>
  </si>
  <si>
    <t>Employees</t>
  </si>
  <si>
    <t>1.24</t>
  </si>
  <si>
    <t>1180.0</t>
  </si>
  <si>
    <t>Affiliates/Related Parties</t>
  </si>
  <si>
    <t>1.25</t>
  </si>
  <si>
    <t>1185.0</t>
  </si>
  <si>
    <t xml:space="preserve">Other </t>
  </si>
  <si>
    <t>1150.0</t>
  </si>
  <si>
    <t>Subtotal: Loans Receivable</t>
  </si>
  <si>
    <t>1190.0</t>
  </si>
  <si>
    <t>1210.0</t>
  </si>
  <si>
    <t>Prepaid Expenses</t>
  </si>
  <si>
    <t>1.28</t>
  </si>
  <si>
    <t>1270.0</t>
  </si>
  <si>
    <t>1.29</t>
  </si>
  <si>
    <t>1280.0</t>
  </si>
  <si>
    <t>1290.0</t>
  </si>
  <si>
    <t>1.31</t>
  </si>
  <si>
    <t>1295.0</t>
  </si>
  <si>
    <t>Capitalized Pre-opening Costs</t>
  </si>
  <si>
    <t>1.32</t>
  </si>
  <si>
    <t>1300.0</t>
  </si>
  <si>
    <t>1260.0</t>
  </si>
  <si>
    <t>Subtotal: Prepaid Expenses</t>
  </si>
  <si>
    <t>1.33</t>
  </si>
  <si>
    <t>1310.0</t>
  </si>
  <si>
    <t>1005.0</t>
  </si>
  <si>
    <t>TOTAL CURRENT ASSETS</t>
  </si>
  <si>
    <t>Non-Current (Fixed) Assets</t>
  </si>
  <si>
    <t>1511.1</t>
  </si>
  <si>
    <t>LAND - COST</t>
  </si>
  <si>
    <t>1510.0</t>
  </si>
  <si>
    <t>Land – Book Value</t>
  </si>
  <si>
    <t>1521.1</t>
  </si>
  <si>
    <t>Building – Cost</t>
  </si>
  <si>
    <t>1522.2</t>
  </si>
  <si>
    <t xml:space="preserve">Building – Accumulated Depreciation </t>
  </si>
  <si>
    <t>1520.0</t>
  </si>
  <si>
    <t>BUILDING - BOOK VALUE</t>
  </si>
  <si>
    <t>1611.1</t>
  </si>
  <si>
    <t>Building Improvements – Cost</t>
  </si>
  <si>
    <t>1612.2</t>
  </si>
  <si>
    <r>
      <t>Building Improvements – Accumulated Depreciation</t>
    </r>
    <r>
      <rPr>
        <vertAlign val="superscript"/>
        <sz val="10"/>
        <color theme="1"/>
        <rFont val="Calibri"/>
        <family val="2"/>
        <scheme val="minor"/>
      </rPr>
      <t xml:space="preserve"> </t>
    </r>
  </si>
  <si>
    <t>1610.0</t>
  </si>
  <si>
    <t>BUILDING IMPROVEMENTS - BOOK VALUE</t>
  </si>
  <si>
    <t>1626.1</t>
  </si>
  <si>
    <t>Leasehold Improvements – Cost</t>
  </si>
  <si>
    <t>1627.2</t>
  </si>
  <si>
    <t>Leasehold Improvements – Accum. Deprc.</t>
  </si>
  <si>
    <t>1625.0</t>
  </si>
  <si>
    <t>Leasehold Improvements – Book Value</t>
  </si>
  <si>
    <t>1631.1</t>
  </si>
  <si>
    <t>Other Improvements – Cost</t>
  </si>
  <si>
    <t>1632.2</t>
  </si>
  <si>
    <t>Other Improvements – Accum. Deprc.</t>
  </si>
  <si>
    <t>1630.0</t>
  </si>
  <si>
    <t>Other Improvements – Book Value</t>
  </si>
  <si>
    <t>1616.1</t>
  </si>
  <si>
    <t>HCF Cap. Improvements – Cost</t>
  </si>
  <si>
    <t>1617.2</t>
  </si>
  <si>
    <t xml:space="preserve">HCF Cap. Improvements – Accum. Deprc. </t>
  </si>
  <si>
    <t>1615.0</t>
  </si>
  <si>
    <t>HCF Cap. Improvements – Book Value</t>
  </si>
  <si>
    <t>1651.1</t>
  </si>
  <si>
    <t>Equipment – Cost</t>
  </si>
  <si>
    <t>1652.2</t>
  </si>
  <si>
    <r>
      <t>Equipment – Accumulated Depreciation</t>
    </r>
    <r>
      <rPr>
        <vertAlign val="superscript"/>
        <sz val="10"/>
        <color theme="1"/>
        <rFont val="Calibri"/>
        <family val="2"/>
        <scheme val="minor"/>
      </rPr>
      <t xml:space="preserve"> </t>
    </r>
  </si>
  <si>
    <t>1650.0</t>
  </si>
  <si>
    <t>EQUIPMENT - BOOK VALUE</t>
  </si>
  <si>
    <t>1661.1</t>
  </si>
  <si>
    <t>HCF Cap. Equipment – Cost</t>
  </si>
  <si>
    <t>1662.2</t>
  </si>
  <si>
    <t>HCF Cap. Equipment – Accum. Deprc.</t>
  </si>
  <si>
    <t>1660.0</t>
  </si>
  <si>
    <t>HCF Cap Equipment – Book Value</t>
  </si>
  <si>
    <t>1701.1</t>
  </si>
  <si>
    <t>Motor Vehicles – Cost</t>
  </si>
  <si>
    <t>1702.2</t>
  </si>
  <si>
    <r>
      <t>Motor Vehicles – Accumulated Depreciation</t>
    </r>
    <r>
      <rPr>
        <vertAlign val="superscript"/>
        <sz val="10"/>
        <color theme="1"/>
        <rFont val="Calibri"/>
        <family val="2"/>
        <scheme val="minor"/>
      </rPr>
      <t xml:space="preserve"> </t>
    </r>
  </si>
  <si>
    <t>2.600</t>
  </si>
  <si>
    <t>1700.0</t>
  </si>
  <si>
    <t>MOTOR VEHICLES - BOOK VALUE</t>
  </si>
  <si>
    <t>1710.1</t>
  </si>
  <si>
    <t>Software - Cost</t>
  </si>
  <si>
    <t>1710.2</t>
  </si>
  <si>
    <t xml:space="preserve">Software – Accumulated Depreciation </t>
  </si>
  <si>
    <t>2.700</t>
  </si>
  <si>
    <t>1710.0</t>
  </si>
  <si>
    <t>SOFTWARE - BOOK VALUE</t>
  </si>
  <si>
    <t>1715.1</t>
  </si>
  <si>
    <t>HCF Cap. Software – Cost</t>
  </si>
  <si>
    <t>1715.2</t>
  </si>
  <si>
    <t>HCF Cap. Software – Accum. Deprc.</t>
  </si>
  <si>
    <t>2.800</t>
  </si>
  <si>
    <t>1715.0</t>
  </si>
  <si>
    <t>HCF Cap. Software – Book Value</t>
  </si>
  <si>
    <t>1500.0</t>
  </si>
  <si>
    <t>TOTAL NON-CURRENT (FIXED) ASSETS</t>
  </si>
  <si>
    <t>Deferred Charges and Other Assets</t>
  </si>
  <si>
    <t>Detail of Other Assets, Account 1985.0</t>
  </si>
  <si>
    <t>1910.0</t>
  </si>
  <si>
    <t>Organization Expense</t>
  </si>
  <si>
    <t>1940.0</t>
  </si>
  <si>
    <t>Purchased Goodwill</t>
  </si>
  <si>
    <t>Account  Balance</t>
  </si>
  <si>
    <t>1950.0</t>
  </si>
  <si>
    <t>Leasehold Deposits</t>
  </si>
  <si>
    <t>1960.0</t>
  </si>
  <si>
    <t>Utility Deposits</t>
  </si>
  <si>
    <t>1970.0</t>
  </si>
  <si>
    <t>Cash Surrender Value of Officer Life Insurance</t>
  </si>
  <si>
    <t>1975.1</t>
  </si>
  <si>
    <t>Mortgage Acquisition Cost</t>
  </si>
  <si>
    <t>1975.2</t>
  </si>
  <si>
    <t>Accumulated Amortization of Mortgage Acq. Cost</t>
  </si>
  <si>
    <t>1979.0</t>
  </si>
  <si>
    <t>1975.3</t>
  </si>
  <si>
    <t>Long Term Investments</t>
  </si>
  <si>
    <t>SUBTOTAL ACCOUNT</t>
  </si>
  <si>
    <t>1975.4</t>
  </si>
  <si>
    <t>1980.0</t>
  </si>
  <si>
    <t>Other (Table 4)</t>
  </si>
  <si>
    <t>1900.0</t>
  </si>
  <si>
    <t>TOTAL DEFERRED CHARGES AND OTHER ASSETS</t>
  </si>
  <si>
    <t>1000.0</t>
  </si>
  <si>
    <t>TOTAL ASSETS (1005.0 + 1500.0 + 1900.0)</t>
  </si>
  <si>
    <t xml:space="preserve">TOTAL ASSETS </t>
  </si>
  <si>
    <t>Accounts payable</t>
  </si>
  <si>
    <t>2020.0</t>
  </si>
  <si>
    <t>Trade</t>
  </si>
  <si>
    <t>2030.0</t>
  </si>
  <si>
    <t>2040.2</t>
  </si>
  <si>
    <t>Due Medicaid – Non-MA</t>
  </si>
  <si>
    <t>2040.3</t>
  </si>
  <si>
    <t>Due Medicaid MA – Nursing Care</t>
  </si>
  <si>
    <t>2040.4</t>
  </si>
  <si>
    <t>Due Medicaid MA – Resident Care</t>
  </si>
  <si>
    <t>2041.0</t>
  </si>
  <si>
    <t>Due Medicaid - Estimated</t>
  </si>
  <si>
    <t>2045.0</t>
  </si>
  <si>
    <t>Due Medicare - Actual</t>
  </si>
  <si>
    <t>2046.0</t>
  </si>
  <si>
    <t>Due Medicare – Estimated</t>
  </si>
  <si>
    <t>2047.0</t>
  </si>
  <si>
    <t>Due Commonwealth of MA (Residential Care)</t>
  </si>
  <si>
    <t>2048.0</t>
  </si>
  <si>
    <t>Due Other Payers - Actual</t>
  </si>
  <si>
    <t>2049.0</t>
  </si>
  <si>
    <t>Due Other Payers – Estimated</t>
  </si>
  <si>
    <t>6.100</t>
  </si>
  <si>
    <t>2010.0</t>
  </si>
  <si>
    <t>SUBTOTAL: ACCOUNTS PAYABLE</t>
  </si>
  <si>
    <t>6.12</t>
  </si>
  <si>
    <t>2055.0</t>
  </si>
  <si>
    <t>Resident Funds Due (Self-Pay)</t>
  </si>
  <si>
    <t>6.13</t>
  </si>
  <si>
    <t>2060.0</t>
  </si>
  <si>
    <t>Resident Funds Due (Third Party Settlement)</t>
  </si>
  <si>
    <t>Current Long-Term Debt</t>
  </si>
  <si>
    <t>6.14</t>
  </si>
  <si>
    <t>2110.0</t>
  </si>
  <si>
    <t>Officer, Owner, Related Parties</t>
  </si>
  <si>
    <t>6.15</t>
  </si>
  <si>
    <t>2120.0</t>
  </si>
  <si>
    <t>Subsidiaries and Affiliates</t>
  </si>
  <si>
    <t>6.16</t>
  </si>
  <si>
    <t>2130.0</t>
  </si>
  <si>
    <t>Banks</t>
  </si>
  <si>
    <t>6.17</t>
  </si>
  <si>
    <t>2140.0</t>
  </si>
  <si>
    <t>6.18</t>
  </si>
  <si>
    <t>2150.0</t>
  </si>
  <si>
    <t>Other Short-Term Financing</t>
  </si>
  <si>
    <t>6.19</t>
  </si>
  <si>
    <t>2160.0</t>
  </si>
  <si>
    <t>Payments Due w/in one year on long-term debt</t>
  </si>
  <si>
    <t>6.200</t>
  </si>
  <si>
    <t>2100.0</t>
  </si>
  <si>
    <t>SUBTOTAL: TOTAL CURRENT LONG-TERM DEBT</t>
  </si>
  <si>
    <t>6.20</t>
  </si>
  <si>
    <t>2190.0</t>
  </si>
  <si>
    <t>Accrued Salaries</t>
  </si>
  <si>
    <t>6.21</t>
  </si>
  <si>
    <t>2200.0</t>
  </si>
  <si>
    <t>Accr. Payroll Tax w/held</t>
  </si>
  <si>
    <t>6.22</t>
  </si>
  <si>
    <t>2210.0</t>
  </si>
  <si>
    <t>Accr. Employee Taxes Pay.</t>
  </si>
  <si>
    <t>6.23</t>
  </si>
  <si>
    <t>2220.0</t>
  </si>
  <si>
    <t>Other Payroll Liabilities</t>
  </si>
  <si>
    <t>6.300</t>
  </si>
  <si>
    <t>2180.0</t>
  </si>
  <si>
    <t>SUBTOTAL: ACCRUED SALARIES &amp; PAYROLL LIABILITIES</t>
  </si>
  <si>
    <t>6.24</t>
  </si>
  <si>
    <t>2240.0</t>
  </si>
  <si>
    <t>Accrued Taxes - Realty and Management</t>
  </si>
  <si>
    <t>6.25</t>
  </si>
  <si>
    <t>2260.0</t>
  </si>
  <si>
    <t>Accr. State &amp; Federal Taxes</t>
  </si>
  <si>
    <t>6.26</t>
  </si>
  <si>
    <t>2270.0</t>
  </si>
  <si>
    <t>Accr. Interest Payable</t>
  </si>
  <si>
    <t>6.27</t>
  </si>
  <si>
    <t>2280.0</t>
  </si>
  <si>
    <t>Accr. Bonus &amp; Profit Sharing</t>
  </si>
  <si>
    <t>6.28</t>
  </si>
  <si>
    <t>2290.0</t>
  </si>
  <si>
    <t>6.400</t>
  </si>
  <si>
    <t>2250.0</t>
  </si>
  <si>
    <t>Total Other Current Liabilities</t>
  </si>
  <si>
    <t>2005.0</t>
  </si>
  <si>
    <t>TOTAL CURRENT LIABILITIES</t>
  </si>
  <si>
    <t>2310.0</t>
  </si>
  <si>
    <t>Mortgages</t>
  </si>
  <si>
    <t>2330.0</t>
  </si>
  <si>
    <t>Due to Affiliates/Related Parties</t>
  </si>
  <si>
    <t>2320.0</t>
  </si>
  <si>
    <t>2300.0</t>
  </si>
  <si>
    <t>TOTAL NON-CURRENT LIABILITIES</t>
  </si>
  <si>
    <t>TOTAL LIABILITIES</t>
  </si>
  <si>
    <t>Net Worth</t>
  </si>
  <si>
    <t>Not-for-Profit</t>
  </si>
  <si>
    <t>2410.0</t>
  </si>
  <si>
    <t>Unrestricted Net Assets</t>
  </si>
  <si>
    <t>2420.0</t>
  </si>
  <si>
    <t>Temporarily Restricted Net Assets</t>
  </si>
  <si>
    <t>2430.0</t>
  </si>
  <si>
    <t>Permanently Restricted Net Assets</t>
  </si>
  <si>
    <t>9.100</t>
  </si>
  <si>
    <t>2400.0</t>
  </si>
  <si>
    <t>Proprietorship, Partnership, or Limited Liability Company  (LLC)</t>
  </si>
  <si>
    <t>9.4</t>
  </si>
  <si>
    <t>2520.0</t>
  </si>
  <si>
    <t>Capital</t>
  </si>
  <si>
    <t>9.5</t>
  </si>
  <si>
    <t>2530.0</t>
  </si>
  <si>
    <t>Proprietor Drawings</t>
  </si>
  <si>
    <t>9.6</t>
  </si>
  <si>
    <t>2540.0</t>
  </si>
  <si>
    <t>Partnership/Member (LLC) Drawings</t>
  </si>
  <si>
    <t>9.7</t>
  </si>
  <si>
    <t>2545.0</t>
  </si>
  <si>
    <t>Contributions</t>
  </si>
  <si>
    <t>9.8</t>
  </si>
  <si>
    <t>2550.0</t>
  </si>
  <si>
    <t>Net Profit/(Loss) Year to Date</t>
  </si>
  <si>
    <t>9.200</t>
  </si>
  <si>
    <t>2510.0</t>
  </si>
  <si>
    <t>Total Proprietorship or Partnership</t>
  </si>
  <si>
    <t>9.9</t>
  </si>
  <si>
    <t>2620.0</t>
  </si>
  <si>
    <t>9.10</t>
  </si>
  <si>
    <t>2630.0</t>
  </si>
  <si>
    <t>Additional Paid in Capital</t>
  </si>
  <si>
    <t>9.11</t>
  </si>
  <si>
    <t>2640.0</t>
  </si>
  <si>
    <t>9.12</t>
  </si>
  <si>
    <t>2650.0</t>
  </si>
  <si>
    <t>9.300</t>
  </si>
  <si>
    <t>2610.0</t>
  </si>
  <si>
    <t>Total Corporation</t>
  </si>
  <si>
    <t>2500.0</t>
  </si>
  <si>
    <t>TOTAL NET WORTH</t>
  </si>
  <si>
    <t>2000.0</t>
  </si>
  <si>
    <t>TOTAL LIABILITIES AND NET WORTH</t>
  </si>
  <si>
    <t>Includes the following: HCF1 Sch9: Statement of Operations</t>
  </si>
  <si>
    <t>Statement of Operations</t>
  </si>
  <si>
    <t>Operating Revenue</t>
  </si>
  <si>
    <t>9605.0</t>
  </si>
  <si>
    <t>9610.0</t>
  </si>
  <si>
    <t>9615.0</t>
  </si>
  <si>
    <t xml:space="preserve">Net Assets Released from Restriction </t>
  </si>
  <si>
    <t>9620.0</t>
  </si>
  <si>
    <t>Operating Expenses</t>
  </si>
  <si>
    <t>9625.0</t>
  </si>
  <si>
    <t xml:space="preserve">     Salaries and Wages</t>
  </si>
  <si>
    <t>9630.0</t>
  </si>
  <si>
    <t xml:space="preserve">     Employee Benefits</t>
  </si>
  <si>
    <t>9635.0</t>
  </si>
  <si>
    <t xml:space="preserve">     Supplies and Other (including Payroll Taxes)</t>
  </si>
  <si>
    <t>9640.0</t>
  </si>
  <si>
    <t xml:space="preserve">     Interest</t>
  </si>
  <si>
    <t>9645.0</t>
  </si>
  <si>
    <t xml:space="preserve">     Provision for Bad Debt</t>
  </si>
  <si>
    <t>9650.0</t>
  </si>
  <si>
    <t xml:space="preserve">     Depreciation and Amortization</t>
  </si>
  <si>
    <t>Total Operating Expenses</t>
  </si>
  <si>
    <t>Income from Operations</t>
  </si>
  <si>
    <t>9660.0</t>
  </si>
  <si>
    <t>Non-Operating Revenue</t>
  </si>
  <si>
    <t>9665.0</t>
  </si>
  <si>
    <t xml:space="preserve">     Interest Income (from Schedule 8, 3180.0)</t>
  </si>
  <si>
    <t>9670.0</t>
  </si>
  <si>
    <t xml:space="preserve">     Investment Income</t>
  </si>
  <si>
    <t>9675.0</t>
  </si>
  <si>
    <t xml:space="preserve">     Gains (Losses) from Investments</t>
  </si>
  <si>
    <t>9680.0</t>
  </si>
  <si>
    <t xml:space="preserve">     Gains (Losses) from Sale of Equipment </t>
  </si>
  <si>
    <t>9685.0</t>
  </si>
  <si>
    <t xml:space="preserve">     Other (Specify)</t>
  </si>
  <si>
    <t>Total Non-Operating Revenue</t>
  </si>
  <si>
    <t>9695.0</t>
  </si>
  <si>
    <t>Excess of Revenue over Expenses (Net Income Before Taxes or Extraordinary Items if For Profit)</t>
  </si>
  <si>
    <t>Detail of Extraordinary Item, Account 9745.0</t>
  </si>
  <si>
    <t>Other Changes in Unrestricted Net Assets</t>
  </si>
  <si>
    <t>9700.0</t>
  </si>
  <si>
    <t>Net Change in Unrealized Appreciation on Investments</t>
  </si>
  <si>
    <t>9705.0</t>
  </si>
  <si>
    <t>Net Assets Released from Restrictions for Property, Plant &amp; Equipment</t>
  </si>
  <si>
    <t>9710.0</t>
  </si>
  <si>
    <t>Change in Beneficial Interest in Net Assets</t>
  </si>
  <si>
    <t>9715.0</t>
  </si>
  <si>
    <t>Cumulative Effect of Change in Accounting Principle</t>
  </si>
  <si>
    <t>9720.0</t>
  </si>
  <si>
    <t>9725.0</t>
  </si>
  <si>
    <t>Total Other Changes in Unrestricted Net Assets</t>
  </si>
  <si>
    <t>9730.0</t>
  </si>
  <si>
    <t>Increase (Decrease) in Unrestricted Net Assets, before Extraordinary Item</t>
  </si>
  <si>
    <t>Total Extraordinary Item</t>
  </si>
  <si>
    <t>9750.0</t>
  </si>
  <si>
    <t>Increase (Decrease) in Unrestricted Net Assets</t>
  </si>
  <si>
    <t>Cumulative Effect of Change in Accounting Principles, Account 9780.0</t>
  </si>
  <si>
    <t>9755.0</t>
  </si>
  <si>
    <t>Provision for Income Tax</t>
  </si>
  <si>
    <t>9760.0</t>
  </si>
  <si>
    <t>Income Before Cumulative Effect of Change in Accounting Principles</t>
  </si>
  <si>
    <t>9780.0</t>
  </si>
  <si>
    <t xml:space="preserve">Total Cumulative Change in Accounting Principles </t>
  </si>
  <si>
    <t>9785.0</t>
  </si>
  <si>
    <t>Net Income</t>
  </si>
  <si>
    <t>Includes the following: HCF1 Sch10: Statement of Cash Flow</t>
  </si>
  <si>
    <t>Statement of Cash Flow</t>
  </si>
  <si>
    <t>Cash flows from operating activities</t>
  </si>
  <si>
    <t>9805.0</t>
  </si>
  <si>
    <t xml:space="preserve">Change in net assets (net income) </t>
  </si>
  <si>
    <t>9810.0</t>
  </si>
  <si>
    <t>Adjustments to reconcile changes in net assets (net income)</t>
  </si>
  <si>
    <t>9815.0</t>
  </si>
  <si>
    <t>Increases (decreases) to cash provided by operating activities</t>
  </si>
  <si>
    <t>9820.0</t>
  </si>
  <si>
    <t>Net cash from operating activities</t>
  </si>
  <si>
    <t>Cash flows from investing activities</t>
  </si>
  <si>
    <t>9825.0</t>
  </si>
  <si>
    <t>Capital expenditures</t>
  </si>
  <si>
    <t>9830.0</t>
  </si>
  <si>
    <t>Other cash used in investing activities</t>
  </si>
  <si>
    <t>9835.0</t>
  </si>
  <si>
    <t>Net cash used in investing activities</t>
  </si>
  <si>
    <t>Cash flows from financing activities</t>
  </si>
  <si>
    <t>9840.0</t>
  </si>
  <si>
    <t>Proceeds from issuance of long-term debt</t>
  </si>
  <si>
    <t>9845.0</t>
  </si>
  <si>
    <t>Payments on long-term debt and capital lease expenditures</t>
  </si>
  <si>
    <t>9850.0</t>
  </si>
  <si>
    <t>Other cash used in financing activities</t>
  </si>
  <si>
    <t>9855.0</t>
  </si>
  <si>
    <t>Net cash used in financing activities</t>
  </si>
  <si>
    <t>9860.0</t>
  </si>
  <si>
    <t>Net increase/(decrease) in cash and cash equivalents</t>
  </si>
  <si>
    <t>9865.0</t>
  </si>
  <si>
    <t>Cash/cash equivalents beginning of year</t>
  </si>
  <si>
    <t>9870.0</t>
  </si>
  <si>
    <t>Cash/cash equivalents end of year</t>
  </si>
  <si>
    <t>Includes the following: HCF1 Schedule 7 and 12</t>
  </si>
  <si>
    <t>Reconcilation to Financials</t>
  </si>
  <si>
    <t>Reconciling Items</t>
  </si>
  <si>
    <t>Allowable Expenses</t>
  </si>
  <si>
    <t>3000.0</t>
  </si>
  <si>
    <t xml:space="preserve">TOTAL INCOME REPORTED ON HCF-1 </t>
  </si>
  <si>
    <t>Items reported only on HCF-1</t>
  </si>
  <si>
    <t>Total Nursing Expenses</t>
  </si>
  <si>
    <t>Total A&amp;G Expenses</t>
  </si>
  <si>
    <t>4810.0</t>
  </si>
  <si>
    <t>Total Variable Expenses</t>
  </si>
  <si>
    <t>9950.1</t>
  </si>
  <si>
    <t>Total Fixed Costs</t>
  </si>
  <si>
    <t>9950.2</t>
  </si>
  <si>
    <t>HCF-2-NH Fixed Costs Claimed</t>
  </si>
  <si>
    <t>Total Bad Accounts, Taxes, Refunds, Other</t>
  </si>
  <si>
    <t>4000.0</t>
  </si>
  <si>
    <t>TOTAL OPERATING EXPENSES REPORTED ON HCF-1</t>
  </si>
  <si>
    <t>Subtotal</t>
  </si>
  <si>
    <t>Items reported only on financials</t>
  </si>
  <si>
    <t>Reconcilation to HCF-01</t>
  </si>
  <si>
    <t>HCF-1 Net income/(loss) before reconciling items</t>
  </si>
  <si>
    <t>4000.2</t>
  </si>
  <si>
    <t>Net income/(loss) per financials</t>
  </si>
  <si>
    <t>Reconcilation to CMS-2540</t>
  </si>
  <si>
    <t>5000.2</t>
  </si>
  <si>
    <t>CMS-2540 Reported Expenses (Wksht A, Column 3, line 100)</t>
  </si>
  <si>
    <t>5.300</t>
  </si>
  <si>
    <t>5000.3</t>
  </si>
  <si>
    <t>Difference in Reported Expenses</t>
  </si>
  <si>
    <t>Includes the following: HCF1 Schedule 13</t>
  </si>
  <si>
    <t>PROPRIETORSHIP, PARTNERSHIP or LIMITED LIABILITY COMPANY (LLC)</t>
  </si>
  <si>
    <t>Account Number</t>
  </si>
  <si>
    <t>Balance: PRIOR YEAR</t>
  </si>
  <si>
    <t>2915.0</t>
  </si>
  <si>
    <t>Other: Prior Period Adjustment(s)</t>
  </si>
  <si>
    <t>Capital contribution during year</t>
  </si>
  <si>
    <t>HCF-1 Net income</t>
  </si>
  <si>
    <t>Drawing during year</t>
  </si>
  <si>
    <t>BALANCE: CURRENT YEAR</t>
  </si>
  <si>
    <t>CORPORATION</t>
  </si>
  <si>
    <t>Prior Period Adjustments, Account 2915.0</t>
  </si>
  <si>
    <t>2920.0</t>
  </si>
  <si>
    <t>Sale of stock</t>
  </si>
  <si>
    <t>2925.0</t>
  </si>
  <si>
    <t>Additional paid-in capital</t>
  </si>
  <si>
    <t>HCF-1 Net income/(Loss)</t>
  </si>
  <si>
    <t>2930.0</t>
  </si>
  <si>
    <t>Dividends paid</t>
  </si>
  <si>
    <t>TOTAL ACCOUNT</t>
  </si>
  <si>
    <t>2935.0</t>
  </si>
  <si>
    <t>Treasury stock Purchased/Sold</t>
  </si>
  <si>
    <t>NON-PROFIT</t>
  </si>
  <si>
    <t xml:space="preserve">Unrestricted Net Assets </t>
  </si>
  <si>
    <t>Increases (decreases):</t>
  </si>
  <si>
    <t>HCF-1 Net Income / (Loss)</t>
  </si>
  <si>
    <t>2940.0</t>
  </si>
  <si>
    <t>Gain(Loss) on Investments</t>
  </si>
  <si>
    <t>2945.0</t>
  </si>
  <si>
    <t>2950.0</t>
  </si>
  <si>
    <t>Change in Unrealized Gains</t>
  </si>
  <si>
    <t>2955.0</t>
  </si>
  <si>
    <t>Net Assets Released from Restriction for Property or Equipment</t>
  </si>
  <si>
    <t>2960.0</t>
  </si>
  <si>
    <t>Balance: CURRENT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</si>
</sst>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General_)"/>
    <numFmt numFmtId="165" formatCode="0.0"/>
    <numFmt numFmtId="166" formatCode="0.000%"/>
    <numFmt numFmtId="167" formatCode="_(* #,##0_);_(* \(#,##0\);_(* &quot;-&quot;??_);_(@_)"/>
    <numFmt numFmtId="168" formatCode="#,##0.000_);\(#,##0.000\)"/>
  </numFmts>
  <fonts count="102">
    <font>
      <sz val="11"/>
      <color theme="1"/>
      <name val="Calibri"/>
      <family val="2"/>
      <scheme val="minor"/>
    </font>
    <font>
      <b/>
      <sz val="11"/>
      <color theme="1"/>
      <name val="Calibri"/>
      <family val="2"/>
      <scheme val="minor"/>
    </font>
    <font>
      <sz val="10"/>
      <color theme="1"/>
      <name val="Calibri"/>
      <family val="2"/>
      <scheme val="minor"/>
    </font>
    <font>
      <sz val="10"/>
      <name val="Calibri"/>
      <family val="2"/>
      <scheme val="minor"/>
    </font>
    <font>
      <b/>
      <sz val="16"/>
      <color theme="0" tint="-0.499984740745262"/>
      <name val="Calibri"/>
      <family val="2"/>
      <scheme val="minor"/>
    </font>
    <font>
      <b/>
      <sz val="16"/>
      <color theme="9" tint="-0.249977111117893"/>
      <name val="Calibri"/>
      <family val="2"/>
      <scheme val="minor"/>
    </font>
    <font>
      <b/>
      <sz val="10"/>
      <color theme="1"/>
      <name val="Calibri"/>
      <family val="2"/>
      <scheme val="minor"/>
    </font>
    <font>
      <sz val="10"/>
      <color rgb="FF000000"/>
      <name val="Calibri"/>
      <family val="2"/>
      <scheme val="minor"/>
    </font>
    <font>
      <sz val="10"/>
      <name val="Courier"/>
      <family val="3"/>
    </font>
    <font>
      <sz val="10"/>
      <color rgb="FFFF0000"/>
      <name val="Calibri"/>
      <family val="2"/>
      <scheme val="minor"/>
    </font>
    <font>
      <b/>
      <sz val="10"/>
      <name val="Calibri"/>
      <family val="2"/>
      <scheme val="minor"/>
    </font>
    <font>
      <b/>
      <sz val="14"/>
      <color theme="0"/>
      <name val="Calibri"/>
      <family val="2"/>
      <scheme val="minor"/>
    </font>
    <font>
      <b/>
      <i/>
      <sz val="11"/>
      <color theme="0"/>
      <name val="Calibri"/>
      <family val="2"/>
      <scheme val="minor"/>
    </font>
    <font>
      <b/>
      <sz val="10"/>
      <color rgb="FF000000"/>
      <name val="Calibri"/>
      <family val="2"/>
      <scheme val="minor"/>
    </font>
    <font>
      <b/>
      <sz val="12"/>
      <color theme="0"/>
      <name val="Calibri"/>
      <family val="2"/>
      <scheme val="minor"/>
    </font>
    <font>
      <b/>
      <i/>
      <sz val="14"/>
      <color theme="0"/>
      <name val="Calibri"/>
      <family val="2"/>
      <scheme val="minor"/>
    </font>
    <font>
      <vertAlign val="superscript"/>
      <sz val="8"/>
      <color theme="1"/>
      <name val="Calibri"/>
      <family val="2"/>
      <scheme val="minor"/>
    </font>
    <font>
      <vertAlign val="superscript"/>
      <sz val="8"/>
      <name val="Calibri"/>
      <family val="2"/>
      <scheme val="minor"/>
    </font>
    <font>
      <sz val="9"/>
      <color indexed="81"/>
      <name val="Tahoma"/>
      <family val="2"/>
    </font>
    <font>
      <b/>
      <sz val="9"/>
      <color indexed="81"/>
      <name val="Tahoma"/>
      <family val="2"/>
    </font>
    <font>
      <sz val="10"/>
      <color rgb="FF0000FF"/>
      <name val="Calibri"/>
      <family val="2"/>
      <scheme val="minor"/>
    </font>
    <font>
      <b/>
      <sz val="10"/>
      <color rgb="FF0000FF"/>
      <name val="Calibri"/>
      <family val="2"/>
      <scheme val="minor"/>
    </font>
    <font>
      <b/>
      <i/>
      <sz val="11"/>
      <color rgb="FF0000FF"/>
      <name val="Calibri"/>
      <family val="2"/>
      <scheme val="minor"/>
    </font>
    <font>
      <sz val="10"/>
      <color theme="1"/>
      <name val="Tahoma"/>
      <family val="2"/>
    </font>
    <font>
      <b/>
      <sz val="10"/>
      <color theme="1"/>
      <name val="Tahoma"/>
      <family val="2"/>
    </font>
    <font>
      <sz val="10"/>
      <color rgb="FF0000FF"/>
      <name val="Tahoma"/>
      <family val="2"/>
    </font>
    <font>
      <b/>
      <sz val="10"/>
      <color rgb="FF0000FF"/>
      <name val="Tahoma"/>
      <family val="2"/>
    </font>
    <font>
      <b/>
      <sz val="10"/>
      <color rgb="FF000000"/>
      <name val="Tahoma"/>
      <family val="2"/>
    </font>
    <font>
      <sz val="12"/>
      <color rgb="FF0000FF"/>
      <name val="Calibri"/>
      <family val="2"/>
      <scheme val="minor"/>
    </font>
    <font>
      <sz val="10"/>
      <color rgb="FF000000"/>
      <name val="Tahoma"/>
      <family val="2"/>
    </font>
    <font>
      <sz val="11"/>
      <color indexed="8"/>
      <name val="Calibri"/>
      <family val="2"/>
    </font>
    <font>
      <sz val="10"/>
      <color indexed="8"/>
      <name val="Calibri"/>
      <family val="2"/>
    </font>
    <font>
      <b/>
      <sz val="10"/>
      <color indexed="8"/>
      <name val="Calibri"/>
      <family val="2"/>
    </font>
    <font>
      <sz val="10"/>
      <color indexed="8"/>
      <name val="Tahoma"/>
      <family val="2"/>
    </font>
    <font>
      <b/>
      <sz val="10"/>
      <color indexed="8"/>
      <name val="Tahoma"/>
      <family val="2"/>
    </font>
    <font>
      <b/>
      <sz val="8"/>
      <color theme="1"/>
      <name val="Tahoma"/>
      <family val="2"/>
    </font>
    <font>
      <b/>
      <u/>
      <sz val="10"/>
      <color rgb="FF000000"/>
      <name val="Calibri"/>
      <family val="2"/>
      <scheme val="minor"/>
    </font>
    <font>
      <sz val="11"/>
      <color theme="1"/>
      <name val="Calibri"/>
      <family val="2"/>
      <scheme val="minor"/>
    </font>
    <font>
      <sz val="11"/>
      <color theme="0"/>
      <name val="Calibri"/>
      <family val="2"/>
      <scheme val="minor"/>
    </font>
    <font>
      <b/>
      <sz val="10"/>
      <color theme="0"/>
      <name val="Calibri"/>
      <family val="2"/>
      <scheme val="minor"/>
    </font>
    <font>
      <b/>
      <i/>
      <u/>
      <sz val="10"/>
      <color rgb="FF000000"/>
      <name val="Calibri"/>
      <family val="2"/>
      <scheme val="minor"/>
    </font>
    <font>
      <b/>
      <sz val="10"/>
      <color theme="0"/>
      <name val="Tahoma"/>
      <family val="2"/>
    </font>
    <font>
      <sz val="10"/>
      <color theme="0"/>
      <name val="Tahoma"/>
      <family val="2"/>
    </font>
    <font>
      <sz val="10"/>
      <color theme="0"/>
      <name val="Calibri"/>
      <family val="2"/>
      <scheme val="minor"/>
    </font>
    <font>
      <b/>
      <i/>
      <sz val="10"/>
      <color theme="1"/>
      <name val="Calibri"/>
      <family val="2"/>
      <scheme val="minor"/>
    </font>
    <font>
      <b/>
      <i/>
      <u/>
      <sz val="10"/>
      <color theme="1"/>
      <name val="Calibri"/>
      <family val="2"/>
      <scheme val="minor"/>
    </font>
    <font>
      <sz val="10"/>
      <color theme="0" tint="-0.499984740745262"/>
      <name val="Calibri"/>
      <family val="2"/>
      <scheme val="minor"/>
    </font>
    <font>
      <b/>
      <sz val="10"/>
      <color rgb="FFFF0000"/>
      <name val="Calibri"/>
      <family val="2"/>
      <scheme val="minor"/>
    </font>
    <font>
      <vertAlign val="superscript"/>
      <sz val="10"/>
      <color theme="1"/>
      <name val="Calibri"/>
      <family val="2"/>
      <scheme val="minor"/>
    </font>
    <font>
      <vertAlign val="superscript"/>
      <sz val="16"/>
      <color rgb="FFFF0000"/>
      <name val="Calibri"/>
      <family val="2"/>
      <scheme val="minor"/>
    </font>
    <font>
      <vertAlign val="superscript"/>
      <sz val="14"/>
      <color rgb="FFFF0000"/>
      <name val="Calibri"/>
      <family val="2"/>
      <scheme val="minor"/>
    </font>
    <font>
      <sz val="10"/>
      <name val="Tahoma"/>
      <family val="2"/>
    </font>
    <font>
      <b/>
      <sz val="10"/>
      <name val="Tahoma"/>
      <family val="2"/>
    </font>
    <font>
      <sz val="12"/>
      <name val="Calibri"/>
      <family val="2"/>
      <scheme val="minor"/>
    </font>
    <font>
      <sz val="12"/>
      <color theme="1"/>
      <name val="Wingdings"/>
      <charset val="2"/>
    </font>
    <font>
      <sz val="11"/>
      <color rgb="FFFF0000"/>
      <name val="Calibri"/>
      <family val="2"/>
      <scheme val="minor"/>
    </font>
    <font>
      <b/>
      <i/>
      <sz val="12"/>
      <color theme="0"/>
      <name val="Calibri"/>
      <family val="2"/>
      <scheme val="minor"/>
    </font>
    <font>
      <b/>
      <sz val="10"/>
      <color indexed="8"/>
      <name val="Calibri"/>
      <family val="2"/>
      <scheme val="minor"/>
    </font>
    <font>
      <sz val="10"/>
      <color theme="1"/>
      <name val="Calibri"/>
      <family val="2"/>
    </font>
    <font>
      <b/>
      <sz val="10"/>
      <color rgb="FF000000"/>
      <name val="Calibri"/>
      <family val="2"/>
    </font>
    <font>
      <b/>
      <sz val="12"/>
      <color rgb="FFFFFFFF"/>
      <name val="Calibri"/>
      <family val="2"/>
      <scheme val="minor"/>
    </font>
    <font>
      <b/>
      <sz val="11"/>
      <color theme="0"/>
      <name val="Calibri"/>
      <family val="2"/>
      <scheme val="minor"/>
    </font>
    <font>
      <b/>
      <sz val="11"/>
      <name val="Calibri"/>
      <family val="2"/>
      <scheme val="minor"/>
    </font>
    <font>
      <sz val="11"/>
      <name val="Calibri"/>
      <family val="2"/>
      <scheme val="minor"/>
    </font>
    <font>
      <sz val="11"/>
      <color rgb="FF000000"/>
      <name val="Calibri"/>
      <family val="2"/>
      <scheme val="minor"/>
    </font>
    <font>
      <i/>
      <sz val="11"/>
      <color rgb="FFFF0000"/>
      <name val="Calibri"/>
      <family val="2"/>
      <scheme val="minor"/>
    </font>
    <font>
      <sz val="11"/>
      <color theme="1"/>
      <name val="Tahoma"/>
      <family val="2"/>
    </font>
    <font>
      <b/>
      <u/>
      <sz val="11"/>
      <color theme="1"/>
      <name val="Calibri"/>
      <family val="2"/>
      <scheme val="minor"/>
    </font>
    <font>
      <sz val="11"/>
      <color theme="0" tint="-0.499984740745262"/>
      <name val="Calibri"/>
      <family val="2"/>
      <scheme val="minor"/>
    </font>
    <font>
      <b/>
      <sz val="11"/>
      <color rgb="FF000000"/>
      <name val="Calibri"/>
      <family val="2"/>
      <scheme val="minor"/>
    </font>
    <font>
      <sz val="14"/>
      <color theme="1"/>
      <name val="Calibri"/>
      <family val="2"/>
      <scheme val="minor"/>
    </font>
    <font>
      <b/>
      <i/>
      <sz val="11"/>
      <name val="Calibri"/>
      <family val="2"/>
      <scheme val="minor"/>
    </font>
    <font>
      <b/>
      <i/>
      <sz val="11"/>
      <color theme="1"/>
      <name val="Calibri"/>
      <family val="2"/>
      <scheme val="minor"/>
    </font>
    <font>
      <sz val="11"/>
      <color theme="1"/>
      <name val="Calibri"/>
      <family val="2"/>
    </font>
    <font>
      <sz val="10"/>
      <color rgb="FF000000"/>
      <name val="Calibri"/>
      <family val="2"/>
    </font>
    <font>
      <sz val="10"/>
      <name val="Calibri"/>
      <family val="2"/>
    </font>
    <font>
      <b/>
      <sz val="11"/>
      <color theme="9" tint="-0.249977111117893"/>
      <name val="Calibri"/>
      <family val="2"/>
      <scheme val="minor"/>
    </font>
    <font>
      <b/>
      <i/>
      <sz val="10"/>
      <name val="Calibri"/>
      <family val="2"/>
      <scheme val="minor"/>
    </font>
    <font>
      <sz val="9"/>
      <color rgb="FF333333"/>
      <name val="Segoe UI"/>
      <family val="2"/>
    </font>
    <font>
      <sz val="9"/>
      <color theme="1"/>
      <name val="Inherit"/>
      <charset val="1"/>
    </font>
    <font>
      <b/>
      <i/>
      <sz val="10"/>
      <color theme="0"/>
      <name val="Calibri"/>
      <family val="2"/>
      <scheme val="minor"/>
    </font>
    <font>
      <b/>
      <sz val="10"/>
      <name val="Calibri"/>
      <family val="2"/>
    </font>
    <font>
      <b/>
      <i/>
      <sz val="12"/>
      <color theme="0"/>
      <name val="Calibri"/>
      <family val="2"/>
    </font>
    <font>
      <i/>
      <sz val="12"/>
      <name val="Calibri"/>
      <family val="2"/>
      <scheme val="minor"/>
    </font>
    <font>
      <sz val="12"/>
      <color theme="1"/>
      <name val="Calibri"/>
      <family val="2"/>
      <scheme val="minor"/>
    </font>
    <font>
      <sz val="10"/>
      <color indexed="8"/>
      <name val="Calibri"/>
      <family val="2"/>
      <scheme val="minor"/>
    </font>
    <font>
      <sz val="11"/>
      <color rgb="FF0000FF"/>
      <name val="Calibri"/>
      <family val="2"/>
      <scheme val="minor"/>
    </font>
    <font>
      <i/>
      <sz val="12"/>
      <color rgb="FF0000FF"/>
      <name val="Calibri"/>
      <family val="2"/>
      <scheme val="minor"/>
    </font>
    <font>
      <strike/>
      <sz val="11"/>
      <color theme="1"/>
      <name val="Calibri"/>
      <family val="2"/>
      <scheme val="minor"/>
    </font>
    <font>
      <b/>
      <i/>
      <strike/>
      <sz val="12"/>
      <color theme="0"/>
      <name val="Calibri"/>
      <family val="2"/>
      <scheme val="minor"/>
    </font>
    <font>
      <b/>
      <strike/>
      <sz val="10"/>
      <color theme="1"/>
      <name val="Calibri"/>
      <family val="2"/>
      <scheme val="minor"/>
    </font>
    <font>
      <strike/>
      <sz val="10"/>
      <color theme="1"/>
      <name val="Calibri"/>
      <family val="2"/>
      <scheme val="minor"/>
    </font>
    <font>
      <b/>
      <strike/>
      <sz val="10"/>
      <color indexed="8"/>
      <name val="Calibri"/>
      <family val="2"/>
      <scheme val="minor"/>
    </font>
    <font>
      <b/>
      <strike/>
      <sz val="10"/>
      <name val="Calibri"/>
      <family val="2"/>
      <scheme val="minor"/>
    </font>
    <font>
      <strike/>
      <sz val="10"/>
      <name val="Calibri"/>
      <family val="2"/>
      <scheme val="minor"/>
    </font>
    <font>
      <b/>
      <strike/>
      <sz val="11"/>
      <color theme="1"/>
      <name val="Calibri"/>
      <family val="2"/>
      <scheme val="minor"/>
    </font>
    <font>
      <b/>
      <sz val="11"/>
      <color rgb="FFFFFFFF"/>
      <name val="Calibri"/>
      <family val="2"/>
      <scheme val="minor"/>
    </font>
    <font>
      <b/>
      <i/>
      <sz val="11"/>
      <color rgb="FFFFFFFF"/>
      <name val="Calibri"/>
      <family val="2"/>
      <scheme val="minor"/>
    </font>
    <font>
      <b/>
      <sz val="14"/>
      <color rgb="FFFFFFFF"/>
      <name val="Calibri"/>
      <family val="2"/>
      <scheme val="minor"/>
    </font>
    <font>
      <b/>
      <i/>
      <strike/>
      <sz val="11"/>
      <color theme="1"/>
      <name val="Calibri"/>
      <family val="2"/>
      <scheme val="minor"/>
    </font>
    <font>
      <b/>
      <sz val="11"/>
      <color rgb="FFFF0000"/>
      <name val="Calibri"/>
      <family val="2"/>
      <scheme val="minor"/>
    </font>
    <font>
      <b/>
      <sz val="16"/>
      <color rgb="FFFF0000"/>
      <name val="Calibri"/>
      <family val="2"/>
      <scheme val="minor"/>
    </font>
  </fonts>
  <fills count="39">
    <fill>
      <patternFill patternType="none"/>
    </fill>
    <fill>
      <patternFill patternType="gray125"/>
    </fill>
    <fill>
      <patternFill patternType="solid">
        <fgColor theme="4" tint="0.79998168889431442"/>
        <bgColor rgb="FF000000"/>
      </patternFill>
    </fill>
    <fill>
      <patternFill patternType="solid">
        <fgColor theme="6" tint="0.59999389629810485"/>
        <bgColor rgb="FF000000"/>
      </patternFill>
    </fill>
    <fill>
      <patternFill patternType="solid">
        <fgColor theme="6"/>
        <bgColor indexed="64"/>
      </patternFill>
    </fill>
    <fill>
      <patternFill patternType="solid">
        <fgColor theme="9" tint="0.79998168889431442"/>
        <bgColor rgb="FF000000"/>
      </patternFill>
    </fill>
    <fill>
      <patternFill patternType="solid">
        <fgColor rgb="FFFFFFCC"/>
        <bgColor rgb="FF000000"/>
      </patternFill>
    </fill>
    <fill>
      <patternFill patternType="solid">
        <fgColor theme="0" tint="-0.14999847407452621"/>
        <bgColor rgb="FF000000"/>
      </patternFill>
    </fill>
    <fill>
      <patternFill patternType="gray125">
        <fgColor rgb="FF000000"/>
        <bgColor theme="8" tint="0.39997558519241921"/>
      </patternFill>
    </fill>
    <fill>
      <patternFill patternType="gray0625">
        <fgColor rgb="FF000000"/>
        <bgColor theme="5" tint="0.79998168889431442"/>
      </patternFill>
    </fill>
    <fill>
      <patternFill patternType="solid">
        <fgColor theme="4" tint="0.79998168889431442"/>
        <bgColor indexed="64"/>
      </patternFill>
    </fill>
    <fill>
      <patternFill patternType="solid">
        <fgColor theme="3"/>
        <bgColor indexed="64"/>
      </patternFill>
    </fill>
    <fill>
      <patternFill patternType="solid">
        <fgColor theme="0" tint="-4.9989318521683403E-2"/>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0000"/>
        <bgColor indexed="64"/>
      </patternFill>
    </fill>
    <fill>
      <patternFill patternType="solid">
        <fgColor rgb="FFFFFF66"/>
        <bgColor indexed="64"/>
      </patternFill>
    </fill>
    <fill>
      <patternFill patternType="solid">
        <fgColor auto="1"/>
        <bgColor auto="1"/>
      </patternFill>
    </fill>
    <fill>
      <patternFill patternType="solid">
        <fgColor theme="0" tint="-0.14999847407452621"/>
        <bgColor indexed="64"/>
      </patternFill>
    </fill>
    <fill>
      <patternFill patternType="gray0625">
        <bgColor theme="5" tint="0.79995117038483843"/>
      </patternFill>
    </fill>
    <fill>
      <patternFill patternType="solid">
        <fgColor rgb="FFFFFFCC"/>
        <bgColor indexed="64"/>
      </patternFill>
    </fill>
    <fill>
      <patternFill patternType="gray125">
        <fgColor rgb="FF000000"/>
        <bgColor rgb="FF92CDDC"/>
      </patternFill>
    </fill>
    <fill>
      <patternFill patternType="solid">
        <fgColor rgb="FFDA9694"/>
        <bgColor rgb="FF000000"/>
      </patternFill>
    </fill>
    <fill>
      <patternFill patternType="solid">
        <fgColor rgb="FFFCD5B4"/>
        <bgColor rgb="FF000000"/>
      </patternFill>
    </fill>
    <fill>
      <patternFill patternType="solid">
        <fgColor rgb="FF9BBB59"/>
        <bgColor indexed="64"/>
      </patternFill>
    </fill>
    <fill>
      <patternFill patternType="solid">
        <fgColor rgb="FFD8E4BC"/>
        <bgColor rgb="FF000000"/>
      </patternFill>
    </fill>
    <fill>
      <patternFill patternType="solid">
        <fgColor rgb="FFDCE6F1"/>
        <bgColor indexed="64"/>
      </patternFill>
    </fill>
    <fill>
      <patternFill patternType="solid">
        <fgColor rgb="FFFCD5B4"/>
        <bgColor indexed="64"/>
      </patternFill>
    </fill>
    <fill>
      <patternFill patternType="solid">
        <fgColor theme="5" tint="0.59999389629810485"/>
        <bgColor indexed="64"/>
      </patternFill>
    </fill>
    <fill>
      <patternFill patternType="solid">
        <fgColor rgb="FFD0CECE"/>
        <bgColor indexed="64"/>
      </patternFill>
    </fill>
    <fill>
      <patternFill patternType="solid">
        <fgColor theme="5"/>
        <bgColor indexed="64"/>
      </patternFill>
    </fill>
    <fill>
      <patternFill patternType="solid">
        <fgColor theme="0" tint="-0.14996795556505021"/>
        <bgColor rgb="FF000000"/>
      </patternFill>
    </fill>
    <fill>
      <patternFill patternType="solid">
        <fgColor rgb="FF002060"/>
        <bgColor indexed="64"/>
      </patternFill>
    </fill>
    <fill>
      <patternFill patternType="solid">
        <fgColor theme="5" tint="-0.24994659260841701"/>
        <bgColor indexed="64"/>
      </patternFill>
    </fill>
    <fill>
      <patternFill patternType="solid">
        <fgColor rgb="FF757171"/>
        <bgColor indexed="64"/>
      </patternFill>
    </fill>
    <fill>
      <patternFill patternType="solid">
        <fgColor rgb="FFDA9694"/>
        <bgColor indexed="64"/>
      </patternFill>
    </fill>
    <fill>
      <patternFill patternType="solid">
        <fgColor rgb="FF44546A"/>
        <bgColor rgb="FF000000"/>
      </patternFill>
    </fill>
    <fill>
      <patternFill patternType="solid">
        <fgColor rgb="FFF2F2F2"/>
        <bgColor rgb="FF000000"/>
      </patternFill>
    </fill>
  </fills>
  <borders count="147">
    <border>
      <left/>
      <right/>
      <top/>
      <bottom/>
      <diagonal/>
    </border>
    <border>
      <left style="medium">
        <color rgb="FFFF0000"/>
      </left>
      <right style="medium">
        <color rgb="FFFF0000"/>
      </right>
      <top style="medium">
        <color rgb="FFFF0000"/>
      </top>
      <bottom style="medium">
        <color rgb="FFFF0000"/>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rgb="FFC0C0C0"/>
      </right>
      <top/>
      <bottom style="medium">
        <color rgb="FFC0C0C0"/>
      </bottom>
      <diagonal/>
    </border>
    <border>
      <left/>
      <right style="medium">
        <color rgb="FFC0C0C0"/>
      </right>
      <top/>
      <bottom style="medium">
        <color indexed="64"/>
      </bottom>
      <diagonal/>
    </border>
    <border>
      <left/>
      <right style="medium">
        <color rgb="FF999999"/>
      </right>
      <top/>
      <bottom style="medium">
        <color indexed="64"/>
      </bottom>
      <diagonal/>
    </border>
    <border>
      <left style="medium">
        <color rgb="FFC0C0C0"/>
      </left>
      <right style="medium">
        <color rgb="FFC0C0C0"/>
      </right>
      <top/>
      <bottom style="medium">
        <color indexed="64"/>
      </bottom>
      <diagonal/>
    </border>
    <border>
      <left/>
      <right style="medium">
        <color rgb="FFC0C0C0"/>
      </right>
      <top/>
      <bottom/>
      <diagonal/>
    </border>
    <border>
      <left/>
      <right style="medium">
        <color rgb="FF999999"/>
      </right>
      <top style="medium">
        <color rgb="FFC0C0C0"/>
      </top>
      <bottom/>
      <diagonal/>
    </border>
    <border>
      <left/>
      <right style="medium">
        <color rgb="FFC0C0C0"/>
      </right>
      <top style="medium">
        <color indexed="64"/>
      </top>
      <bottom style="medium">
        <color indexed="64"/>
      </bottom>
      <diagonal/>
    </border>
    <border>
      <left style="medium">
        <color rgb="FFC0C0C0"/>
      </left>
      <right style="medium">
        <color rgb="FFC0C0C0"/>
      </right>
      <top/>
      <bottom style="medium">
        <color rgb="FFC0C0C0"/>
      </bottom>
      <diagonal/>
    </border>
    <border>
      <left style="medium">
        <color rgb="FFC0C0C0"/>
      </left>
      <right style="medium">
        <color rgb="FFC0C0C0"/>
      </right>
      <top/>
      <bottom/>
      <diagonal/>
    </border>
    <border>
      <left style="medium">
        <color rgb="FFC0C0C0"/>
      </left>
      <right style="medium">
        <color rgb="FFC0C0C0"/>
      </right>
      <top style="medium">
        <color rgb="FFC0C0C0"/>
      </top>
      <bottom/>
      <diagonal/>
    </border>
    <border>
      <left style="medium">
        <color rgb="FFC0C0C0"/>
      </left>
      <right style="medium">
        <color rgb="FFC0C0C0"/>
      </right>
      <top style="medium">
        <color indexed="64"/>
      </top>
      <bottom style="medium">
        <color indexed="64"/>
      </bottom>
      <diagonal/>
    </border>
    <border>
      <left/>
      <right style="medium">
        <color rgb="FFC0C0C0"/>
      </right>
      <top style="medium">
        <color rgb="FFC0C0C0"/>
      </top>
      <bottom/>
      <diagonal/>
    </border>
    <border>
      <left style="medium">
        <color rgb="FFC0C0C0"/>
      </left>
      <right style="medium">
        <color rgb="FFC0C0C0"/>
      </right>
      <top style="medium">
        <color rgb="FFC0C0C0"/>
      </top>
      <bottom style="medium">
        <color indexed="64"/>
      </bottom>
      <diagonal/>
    </border>
    <border>
      <left/>
      <right style="medium">
        <color rgb="FFC0C0C0"/>
      </right>
      <top style="medium">
        <color rgb="FFC0C0C0"/>
      </top>
      <bottom style="medium">
        <color indexed="64"/>
      </bottom>
      <diagonal/>
    </border>
    <border>
      <left style="medium">
        <color rgb="FFC0C0C0"/>
      </left>
      <right style="medium">
        <color rgb="FFC0C0C0"/>
      </right>
      <top/>
      <bottom style="medium">
        <color rgb="FF333333"/>
      </bottom>
      <diagonal/>
    </border>
    <border>
      <left/>
      <right style="medium">
        <color rgb="FFC0C0C0"/>
      </right>
      <top/>
      <bottom style="medium">
        <color rgb="FF000000"/>
      </bottom>
      <diagonal/>
    </border>
    <border>
      <left/>
      <right style="medium">
        <color rgb="FF999999"/>
      </right>
      <top/>
      <bottom style="medium">
        <color rgb="FFC0C0C0"/>
      </bottom>
      <diagonal/>
    </border>
    <border>
      <left style="thin">
        <color indexed="64"/>
      </left>
      <right style="thin">
        <color indexed="64"/>
      </right>
      <top style="thin">
        <color indexed="64"/>
      </top>
      <bottom/>
      <diagonal/>
    </border>
    <border>
      <left style="medium">
        <color indexed="22"/>
      </left>
      <right style="medium">
        <color indexed="22"/>
      </right>
      <top/>
      <bottom style="medium">
        <color indexed="22"/>
      </bottom>
      <diagonal/>
    </border>
    <border>
      <left/>
      <right style="medium">
        <color indexed="22"/>
      </right>
      <top/>
      <bottom style="medium">
        <color indexed="22"/>
      </bottom>
      <diagonal/>
    </border>
    <border>
      <left style="medium">
        <color indexed="22"/>
      </left>
      <right style="medium">
        <color indexed="22"/>
      </right>
      <top/>
      <bottom/>
      <diagonal/>
    </border>
    <border>
      <left/>
      <right style="medium">
        <color indexed="22"/>
      </right>
      <top/>
      <bottom/>
      <diagonal/>
    </border>
    <border>
      <left style="medium">
        <color indexed="22"/>
      </left>
      <right style="medium">
        <color indexed="22"/>
      </right>
      <top style="medium">
        <color indexed="22"/>
      </top>
      <bottom/>
      <diagonal/>
    </border>
    <border>
      <left style="thin">
        <color indexed="64"/>
      </left>
      <right style="medium">
        <color indexed="64"/>
      </right>
      <top style="thin">
        <color indexed="64"/>
      </top>
      <bottom/>
      <diagonal/>
    </border>
    <border>
      <left style="medium">
        <color indexed="22"/>
      </left>
      <right style="medium">
        <color indexed="22"/>
      </right>
      <top style="medium">
        <color indexed="64"/>
      </top>
      <bottom style="medium">
        <color indexed="64"/>
      </bottom>
      <diagonal/>
    </border>
    <border>
      <left/>
      <right style="medium">
        <color indexed="22"/>
      </right>
      <top style="medium">
        <color indexed="64"/>
      </top>
      <bottom style="medium">
        <color indexed="64"/>
      </bottom>
      <diagonal/>
    </border>
    <border>
      <left/>
      <right style="medium">
        <color indexed="22"/>
      </right>
      <top style="medium">
        <color indexed="22"/>
      </top>
      <bottom/>
      <diagonal/>
    </border>
    <border>
      <left style="medium">
        <color indexed="22"/>
      </left>
      <right style="medium">
        <color indexed="22"/>
      </right>
      <top style="medium">
        <color indexed="22"/>
      </top>
      <bottom style="medium">
        <color indexed="64"/>
      </bottom>
      <diagonal/>
    </border>
    <border>
      <left/>
      <right style="medium">
        <color indexed="22"/>
      </right>
      <top style="medium">
        <color indexed="22"/>
      </top>
      <bottom style="medium">
        <color indexed="64"/>
      </bottom>
      <diagonal/>
    </border>
    <border>
      <left style="medium">
        <color indexed="22"/>
      </left>
      <right style="medium">
        <color indexed="22"/>
      </right>
      <top/>
      <bottom style="medium">
        <color indexed="64"/>
      </bottom>
      <diagonal/>
    </border>
    <border>
      <left/>
      <right style="medium">
        <color indexed="22"/>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medium">
        <color rgb="FFC0C0C0"/>
      </left>
      <right style="medium">
        <color rgb="FFC0C0C0"/>
      </right>
      <top/>
      <bottom style="thin">
        <color indexed="64"/>
      </bottom>
      <diagonal/>
    </border>
    <border>
      <left/>
      <right style="medium">
        <color rgb="FFC0C0C0"/>
      </right>
      <top/>
      <bottom style="thin">
        <color indexed="64"/>
      </bottom>
      <diagonal/>
    </border>
    <border>
      <left/>
      <right style="thin">
        <color indexed="64"/>
      </right>
      <top style="thin">
        <color indexed="64"/>
      </top>
      <bottom/>
      <diagonal/>
    </border>
    <border>
      <left style="thin">
        <color auto="1"/>
      </left>
      <right style="medium">
        <color rgb="FFFF0000"/>
      </right>
      <top style="thin">
        <color auto="1"/>
      </top>
      <bottom style="thin">
        <color auto="1"/>
      </bottom>
      <diagonal/>
    </border>
    <border>
      <left style="medium">
        <color rgb="FFFF0000"/>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rgb="FFC0C0C0"/>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0000"/>
      </left>
      <right style="medium">
        <color indexed="64"/>
      </right>
      <top style="medium">
        <color rgb="FFFF0000"/>
      </top>
      <bottom style="medium">
        <color rgb="FFFF0000"/>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rgb="FF808080"/>
      </right>
      <top style="thin">
        <color indexed="64"/>
      </top>
      <bottom style="thin">
        <color indexed="64"/>
      </bottom>
      <diagonal/>
    </border>
    <border>
      <left style="medium">
        <color rgb="FF808080"/>
      </left>
      <right style="medium">
        <color rgb="FF808080"/>
      </right>
      <top style="thin">
        <color indexed="64"/>
      </top>
      <bottom style="thin">
        <color indexed="64"/>
      </bottom>
      <diagonal/>
    </border>
    <border>
      <left/>
      <right style="medium">
        <color rgb="FF808080"/>
      </right>
      <top/>
      <bottom style="medium">
        <color rgb="FF808080"/>
      </bottom>
      <diagonal/>
    </border>
    <border>
      <left style="medium">
        <color rgb="FF808080"/>
      </left>
      <right style="medium">
        <color rgb="FF808080"/>
      </right>
      <top/>
      <bottom style="medium">
        <color rgb="FF808080"/>
      </bottom>
      <diagonal/>
    </border>
    <border>
      <left style="thin">
        <color indexed="64"/>
      </left>
      <right/>
      <top/>
      <bottom/>
      <diagonal/>
    </border>
    <border>
      <left style="medium">
        <color rgb="FF808080"/>
      </left>
      <right style="medium">
        <color rgb="FF808080"/>
      </right>
      <top style="medium">
        <color rgb="FF808080"/>
      </top>
      <bottom style="medium">
        <color rgb="FF808080"/>
      </bottom>
      <diagonal/>
    </border>
    <border>
      <left style="medium">
        <color indexed="64"/>
      </left>
      <right style="medium">
        <color indexed="64"/>
      </right>
      <top style="medium">
        <color indexed="64"/>
      </top>
      <bottom style="medium">
        <color indexed="64"/>
      </bottom>
      <diagonal/>
    </border>
    <border>
      <left style="medium">
        <color rgb="FF999999"/>
      </left>
      <right style="thin">
        <color indexed="64"/>
      </right>
      <top style="thin">
        <color indexed="64"/>
      </top>
      <bottom style="thin">
        <color indexed="64"/>
      </bottom>
      <diagonal/>
    </border>
    <border>
      <left/>
      <right/>
      <top/>
      <bottom style="medium">
        <color indexed="22"/>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right style="medium">
        <color indexed="64"/>
      </right>
      <top/>
      <bottom/>
      <diagonal/>
    </border>
    <border>
      <left style="thin">
        <color indexed="64"/>
      </left>
      <right/>
      <top style="medium">
        <color indexed="64"/>
      </top>
      <bottom/>
      <diagonal/>
    </border>
    <border>
      <left/>
      <right style="thin">
        <color indexed="64"/>
      </right>
      <top/>
      <bottom/>
      <diagonal/>
    </border>
    <border>
      <left/>
      <right style="thin">
        <color rgb="FF000000"/>
      </right>
      <top style="thin">
        <color rgb="FF000000"/>
      </top>
      <bottom style="thin">
        <color rgb="FF000000"/>
      </bottom>
      <diagonal/>
    </border>
    <border>
      <left/>
      <right/>
      <top style="thin">
        <color auto="1"/>
      </top>
      <bottom style="thin">
        <color auto="1"/>
      </bottom>
      <diagonal/>
    </border>
    <border>
      <left style="thin">
        <color rgb="FF000000"/>
      </left>
      <right/>
      <top style="thin">
        <color rgb="FF000000"/>
      </top>
      <bottom style="thin">
        <color rgb="FF000000"/>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rgb="FFC0C0C0"/>
      </left>
      <right/>
      <top style="medium">
        <color theme="0" tint="-0.34998626667073579"/>
      </top>
      <bottom style="medium">
        <color theme="0" tint="-0.34998626667073579"/>
      </bottom>
      <diagonal/>
    </border>
    <border>
      <left style="thin">
        <color indexed="64"/>
      </left>
      <right style="thin">
        <color indexed="64"/>
      </right>
      <top style="medium">
        <color theme="0" tint="-0.34998626667073579"/>
      </top>
      <bottom style="medium">
        <color theme="0" tint="-0.34998626667073579"/>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indexed="64"/>
      </bottom>
      <diagonal/>
    </border>
    <border>
      <left/>
      <right/>
      <top/>
      <bottom style="thin">
        <color rgb="FF000000"/>
      </bottom>
      <diagonal/>
    </border>
    <border>
      <left style="thin">
        <color indexed="64"/>
      </left>
      <right style="thin">
        <color rgb="FF000000"/>
      </right>
      <top/>
      <bottom style="thin">
        <color indexed="64"/>
      </bottom>
      <diagonal/>
    </border>
    <border>
      <left/>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bottom/>
      <diagonal/>
    </border>
    <border>
      <left style="thin">
        <color rgb="FF000000"/>
      </left>
      <right style="thin">
        <color indexed="64"/>
      </right>
      <top style="thin">
        <color indexed="64"/>
      </top>
      <bottom style="thin">
        <color indexed="64"/>
      </bottom>
      <diagonal/>
    </border>
    <border>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right style="medium">
        <color indexed="64"/>
      </right>
      <top style="thin">
        <color indexed="64"/>
      </top>
      <bottom style="thin">
        <color indexed="64"/>
      </bottom>
      <diagonal/>
    </border>
    <border>
      <left style="medium">
        <color theme="0" tint="-0.34998626667073579"/>
      </left>
      <right/>
      <top style="medium">
        <color theme="0" tint="-0.34998626667073579"/>
      </top>
      <bottom style="medium">
        <color theme="0" tint="-0.34998626667073579"/>
      </bottom>
      <diagonal/>
    </border>
    <border>
      <left style="medium">
        <color theme="0" tint="-0.34998626667073579"/>
      </left>
      <right/>
      <top style="medium">
        <color auto="1"/>
      </top>
      <bottom style="medium">
        <color auto="1"/>
      </bottom>
      <diagonal/>
    </border>
    <border>
      <left style="medium">
        <color rgb="FFFF0000"/>
      </left>
      <right style="medium">
        <color rgb="FFFF0000"/>
      </right>
      <top style="medium">
        <color rgb="FFFF0000"/>
      </top>
      <bottom/>
      <diagonal/>
    </border>
    <border>
      <left style="thin">
        <color indexed="64"/>
      </left>
      <right/>
      <top style="medium">
        <color indexed="64"/>
      </top>
      <bottom style="medium">
        <color indexed="64"/>
      </bottom>
      <diagonal/>
    </border>
    <border>
      <left/>
      <right/>
      <top/>
      <bottom style="medium">
        <color rgb="FFC0C0C0"/>
      </bottom>
      <diagonal/>
    </border>
    <border>
      <left/>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rgb="FFFF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indexed="64"/>
      </right>
      <top style="thin">
        <color rgb="FF000000"/>
      </top>
      <bottom/>
      <diagonal/>
    </border>
    <border>
      <left style="hair">
        <color auto="1"/>
      </left>
      <right style="hair">
        <color auto="1"/>
      </right>
      <top/>
      <bottom style="hair">
        <color auto="1"/>
      </bottom>
      <diagonal/>
    </border>
    <border>
      <left/>
      <right/>
      <top/>
      <bottom style="medium">
        <color indexed="64"/>
      </bottom>
      <diagonal/>
    </border>
    <border>
      <left style="thin">
        <color indexed="64"/>
      </left>
      <right/>
      <top/>
      <bottom style="medium">
        <color indexed="64"/>
      </bottom>
      <diagonal/>
    </border>
    <border>
      <left style="thin">
        <color rgb="FF000000"/>
      </left>
      <right style="thin">
        <color rgb="FF000000"/>
      </right>
      <top style="thin">
        <color rgb="FF000000"/>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rgb="FF000000"/>
      </left>
      <right style="medium">
        <color indexed="64"/>
      </right>
      <top style="medium">
        <color indexed="64"/>
      </top>
      <bottom style="medium">
        <color indexed="64"/>
      </bottom>
      <diagonal/>
    </border>
    <border>
      <left style="thin">
        <color rgb="FF000000"/>
      </left>
      <right/>
      <top/>
      <bottom style="thin">
        <color rgb="FF000000"/>
      </bottom>
      <diagonal/>
    </border>
    <border>
      <left/>
      <right style="medium">
        <color indexed="64"/>
      </right>
      <top/>
      <bottom style="medium">
        <color indexed="64"/>
      </bottom>
      <diagonal/>
    </border>
    <border>
      <left style="thin">
        <color indexed="64"/>
      </left>
      <right style="thin">
        <color indexed="64"/>
      </right>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indexed="64"/>
      </bottom>
      <diagonal/>
    </border>
    <border>
      <left style="medium">
        <color indexed="64"/>
      </left>
      <right style="thin">
        <color indexed="64"/>
      </right>
      <top/>
      <bottom style="medium">
        <color indexed="64"/>
      </bottom>
      <diagonal/>
    </border>
    <border>
      <left style="thin">
        <color rgb="FF000000"/>
      </left>
      <right/>
      <top style="thin">
        <color indexed="64"/>
      </top>
      <bottom style="medium">
        <color indexed="64"/>
      </bottom>
      <diagonal/>
    </border>
    <border>
      <left style="thin">
        <color rgb="FF000000"/>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s>
  <cellStyleXfs count="6">
    <xf numFmtId="0" fontId="0" fillId="0" borderId="0"/>
    <xf numFmtId="164" fontId="8" fillId="0" borderId="0"/>
    <xf numFmtId="0" fontId="30" fillId="0" borderId="0"/>
    <xf numFmtId="9" fontId="37" fillId="0" borderId="0" applyFont="0" applyFill="0" applyBorder="0" applyAlignment="0" applyProtection="0"/>
    <xf numFmtId="44" fontId="37" fillId="0" borderId="0" applyFont="0" applyFill="0" applyBorder="0" applyAlignment="0" applyProtection="0"/>
    <xf numFmtId="43" fontId="37" fillId="0" borderId="0" applyFont="0" applyFill="0" applyBorder="0" applyAlignment="0" applyProtection="0"/>
  </cellStyleXfs>
  <cellXfs count="1248">
    <xf numFmtId="0" fontId="0" fillId="0" borderId="0" xfId="0"/>
    <xf numFmtId="0" fontId="2" fillId="0" borderId="0" xfId="0" applyFont="1"/>
    <xf numFmtId="37" fontId="3" fillId="0" borderId="0" xfId="0" applyNumberFormat="1" applyFont="1"/>
    <xf numFmtId="37" fontId="2" fillId="0" borderId="0" xfId="0" applyNumberFormat="1" applyFont="1"/>
    <xf numFmtId="49" fontId="4" fillId="0" borderId="0" xfId="0" applyNumberFormat="1" applyFont="1" applyAlignment="1">
      <alignment vertical="center"/>
    </xf>
    <xf numFmtId="49" fontId="5" fillId="0" borderId="0" xfId="0" applyNumberFormat="1" applyFont="1"/>
    <xf numFmtId="49" fontId="2" fillId="0" borderId="0" xfId="0" applyNumberFormat="1" applyFont="1"/>
    <xf numFmtId="49" fontId="6" fillId="0" borderId="0" xfId="0" applyNumberFormat="1" applyFont="1"/>
    <xf numFmtId="49" fontId="7" fillId="2" borderId="0" xfId="0" applyNumberFormat="1" applyFont="1" applyFill="1"/>
    <xf numFmtId="49" fontId="7" fillId="3" borderId="0" xfId="0" applyNumberFormat="1" applyFont="1" applyFill="1"/>
    <xf numFmtId="49" fontId="2" fillId="4" borderId="0" xfId="0" applyNumberFormat="1" applyFont="1" applyFill="1"/>
    <xf numFmtId="49" fontId="7" fillId="5" borderId="0" xfId="0" applyNumberFormat="1" applyFont="1" applyFill="1"/>
    <xf numFmtId="49" fontId="3" fillId="6" borderId="0" xfId="1" applyNumberFormat="1" applyFont="1" applyFill="1" applyAlignment="1">
      <alignment horizontal="left" vertical="center" wrapText="1"/>
    </xf>
    <xf numFmtId="49" fontId="3" fillId="7" borderId="0" xfId="1" applyNumberFormat="1" applyFont="1" applyFill="1" applyAlignment="1">
      <alignment horizontal="left" vertical="center" wrapText="1"/>
    </xf>
    <xf numFmtId="49" fontId="3" fillId="8" borderId="0" xfId="1" applyNumberFormat="1" applyFont="1" applyFill="1" applyAlignment="1">
      <alignment horizontal="left" vertical="center" wrapText="1"/>
    </xf>
    <xf numFmtId="49" fontId="3" fillId="9" borderId="0" xfId="1" applyNumberFormat="1" applyFont="1" applyFill="1" applyAlignment="1">
      <alignment horizontal="left" vertical="center" wrapText="1"/>
    </xf>
    <xf numFmtId="49" fontId="9" fillId="10" borderId="1" xfId="0" applyNumberFormat="1" applyFont="1" applyFill="1" applyBorder="1"/>
    <xf numFmtId="49" fontId="2" fillId="0" borderId="0" xfId="0" applyNumberFormat="1" applyFont="1" applyAlignment="1">
      <alignment vertical="center"/>
    </xf>
    <xf numFmtId="0" fontId="1" fillId="0" borderId="0" xfId="0" applyFont="1"/>
    <xf numFmtId="37" fontId="10" fillId="0" borderId="0" xfId="0" applyNumberFormat="1" applyFont="1" applyAlignment="1">
      <alignment vertical="center"/>
    </xf>
    <xf numFmtId="49" fontId="6" fillId="0" borderId="0" xfId="0" applyNumberFormat="1" applyFont="1" applyAlignment="1">
      <alignment vertical="center"/>
    </xf>
    <xf numFmtId="0" fontId="2" fillId="12" borderId="3" xfId="0" applyFont="1" applyFill="1" applyBorder="1" applyAlignment="1">
      <alignment horizontal="center"/>
    </xf>
    <xf numFmtId="0" fontId="2" fillId="0" borderId="3" xfId="0" applyFont="1" applyBorder="1"/>
    <xf numFmtId="0" fontId="6" fillId="0" borderId="0" xfId="0" applyFont="1" applyAlignment="1">
      <alignment horizontal="center"/>
    </xf>
    <xf numFmtId="0" fontId="2" fillId="12" borderId="3" xfId="0" applyFont="1" applyFill="1" applyBorder="1" applyAlignment="1">
      <alignment horizontal="center" vertical="center"/>
    </xf>
    <xf numFmtId="49" fontId="2" fillId="12" borderId="3" xfId="0" applyNumberFormat="1" applyFont="1" applyFill="1" applyBorder="1" applyAlignment="1">
      <alignment horizontal="center" vertical="center"/>
    </xf>
    <xf numFmtId="0" fontId="13" fillId="0" borderId="4" xfId="0" applyFont="1" applyBorder="1" applyAlignment="1">
      <alignment vertical="center" wrapText="1"/>
    </xf>
    <xf numFmtId="0" fontId="13" fillId="0" borderId="5" xfId="0" applyFont="1" applyBorder="1" applyAlignment="1">
      <alignment vertical="center" wrapText="1"/>
    </xf>
    <xf numFmtId="37" fontId="10" fillId="0" borderId="6" xfId="0" applyNumberFormat="1" applyFont="1" applyBorder="1" applyAlignment="1">
      <alignment horizontal="center" vertical="center"/>
    </xf>
    <xf numFmtId="0" fontId="2" fillId="12" borderId="3" xfId="0" applyFont="1" applyFill="1" applyBorder="1" applyAlignment="1">
      <alignment horizontal="center" wrapText="1"/>
    </xf>
    <xf numFmtId="0" fontId="6" fillId="0" borderId="3" xfId="0" applyFont="1" applyBorder="1" applyAlignment="1">
      <alignment vertical="center" wrapText="1"/>
    </xf>
    <xf numFmtId="37" fontId="13" fillId="0" borderId="3" xfId="0" applyNumberFormat="1" applyFont="1" applyBorder="1" applyAlignment="1">
      <alignment horizontal="center" vertical="center" wrapText="1"/>
    </xf>
    <xf numFmtId="0" fontId="7" fillId="0" borderId="7" xfId="0" applyFont="1" applyBorder="1" applyAlignment="1">
      <alignment horizontal="center" vertical="center" wrapText="1"/>
    </xf>
    <xf numFmtId="0" fontId="7" fillId="0" borderId="3" xfId="0" applyFont="1" applyBorder="1" applyAlignment="1">
      <alignment vertical="center" wrapText="1"/>
    </xf>
    <xf numFmtId="37" fontId="3" fillId="10" borderId="8" xfId="0" applyNumberFormat="1" applyFont="1" applyFill="1" applyBorder="1" applyAlignment="1">
      <alignment vertical="center"/>
    </xf>
    <xf numFmtId="0" fontId="2" fillId="10" borderId="3" xfId="0" applyFont="1" applyFill="1" applyBorder="1" applyAlignment="1">
      <alignment vertical="center" wrapText="1"/>
    </xf>
    <xf numFmtId="37" fontId="2" fillId="10" borderId="3" xfId="0" applyNumberFormat="1" applyFont="1" applyFill="1" applyBorder="1" applyAlignment="1">
      <alignment vertical="center"/>
    </xf>
    <xf numFmtId="0" fontId="2" fillId="0" borderId="0" xfId="0" applyFont="1" applyAlignment="1">
      <alignment wrapText="1"/>
    </xf>
    <xf numFmtId="0" fontId="13" fillId="0" borderId="9" xfId="0" applyFont="1" applyBorder="1" applyAlignment="1">
      <alignment horizontal="center" vertical="center" wrapText="1"/>
    </xf>
    <xf numFmtId="0" fontId="13" fillId="0" borderId="10" xfId="0" applyFont="1" applyBorder="1" applyAlignment="1">
      <alignment vertical="center" wrapText="1"/>
    </xf>
    <xf numFmtId="37" fontId="10" fillId="14" borderId="11" xfId="0" applyNumberFormat="1" applyFont="1" applyFill="1" applyBorder="1" applyAlignment="1">
      <alignment vertical="center"/>
    </xf>
    <xf numFmtId="37" fontId="6" fillId="14" borderId="3" xfId="0" applyNumberFormat="1" applyFont="1" applyFill="1" applyBorder="1" applyAlignment="1">
      <alignment vertical="center"/>
    </xf>
    <xf numFmtId="49" fontId="2" fillId="12" borderId="0" xfId="0" applyNumberFormat="1" applyFont="1" applyFill="1" applyAlignment="1">
      <alignment horizontal="center" vertical="center"/>
    </xf>
    <xf numFmtId="0" fontId="13" fillId="0" borderId="0" xfId="0" applyFont="1" applyAlignment="1">
      <alignment horizontal="center" vertical="center" wrapText="1"/>
    </xf>
    <xf numFmtId="0" fontId="13" fillId="0" borderId="0" xfId="0" applyFont="1" applyAlignment="1">
      <alignment vertical="center" wrapText="1"/>
    </xf>
    <xf numFmtId="0" fontId="2" fillId="0" borderId="0" xfId="0" applyFont="1" applyAlignment="1">
      <alignment horizontal="center" wrapText="1"/>
    </xf>
    <xf numFmtId="37" fontId="10" fillId="0" borderId="3" xfId="0" applyNumberFormat="1" applyFont="1" applyBorder="1" applyAlignment="1">
      <alignment horizontal="center" vertical="center" wrapText="1"/>
    </xf>
    <xf numFmtId="0" fontId="13" fillId="0" borderId="12" xfId="0" applyFont="1" applyBorder="1" applyAlignment="1">
      <alignment vertical="center" wrapText="1"/>
    </xf>
    <xf numFmtId="0" fontId="13" fillId="0" borderId="13" xfId="0" applyFont="1" applyBorder="1" applyAlignment="1">
      <alignment vertical="center" wrapText="1"/>
    </xf>
    <xf numFmtId="37" fontId="10" fillId="0" borderId="13" xfId="0" applyNumberFormat="1" applyFont="1" applyBorder="1" applyAlignment="1">
      <alignment horizontal="center" vertical="center" wrapText="1"/>
    </xf>
    <xf numFmtId="37" fontId="10" fillId="0" borderId="14" xfId="0" applyNumberFormat="1" applyFont="1" applyBorder="1" applyAlignment="1">
      <alignment horizontal="center" vertical="center" wrapText="1"/>
    </xf>
    <xf numFmtId="49" fontId="2" fillId="12" borderId="3" xfId="0" applyNumberFormat="1" applyFont="1" applyFill="1" applyBorder="1" applyAlignment="1">
      <alignment horizontal="center"/>
    </xf>
    <xf numFmtId="37" fontId="3" fillId="10" borderId="3" xfId="0" applyNumberFormat="1" applyFont="1" applyFill="1" applyBorder="1" applyAlignment="1">
      <alignment vertical="center"/>
    </xf>
    <xf numFmtId="38" fontId="3" fillId="9" borderId="3" xfId="1" applyNumberFormat="1" applyFont="1" applyFill="1" applyBorder="1" applyAlignment="1">
      <alignment vertical="center" wrapText="1"/>
    </xf>
    <xf numFmtId="37" fontId="3" fillId="14" borderId="3" xfId="0" applyNumberFormat="1" applyFont="1" applyFill="1" applyBorder="1" applyAlignment="1">
      <alignment vertical="center"/>
    </xf>
    <xf numFmtId="37" fontId="3" fillId="10" borderId="3" xfId="0" applyNumberFormat="1" applyFont="1" applyFill="1" applyBorder="1"/>
    <xf numFmtId="37" fontId="3" fillId="14" borderId="8" xfId="0" applyNumberFormat="1" applyFont="1" applyFill="1" applyBorder="1" applyAlignment="1">
      <alignment vertical="center"/>
    </xf>
    <xf numFmtId="37" fontId="3" fillId="0" borderId="0" xfId="0" quotePrefix="1" applyNumberFormat="1" applyFont="1"/>
    <xf numFmtId="0" fontId="2" fillId="0" borderId="0" xfId="0" quotePrefix="1" applyFont="1"/>
    <xf numFmtId="37" fontId="3" fillId="14" borderId="8" xfId="0" applyNumberFormat="1" applyFont="1" applyFill="1" applyBorder="1"/>
    <xf numFmtId="0" fontId="2" fillId="0" borderId="3" xfId="0" applyFont="1" applyBorder="1" applyAlignment="1">
      <alignment vertical="center" wrapText="1"/>
    </xf>
    <xf numFmtId="37" fontId="10" fillId="14" borderId="3" xfId="0" applyNumberFormat="1" applyFont="1" applyFill="1" applyBorder="1" applyAlignment="1">
      <alignment vertical="center"/>
    </xf>
    <xf numFmtId="0" fontId="6" fillId="0" borderId="0" xfId="0" applyFont="1"/>
    <xf numFmtId="37" fontId="3" fillId="5" borderId="8" xfId="1" applyNumberFormat="1" applyFont="1" applyFill="1" applyBorder="1" applyAlignment="1">
      <alignment vertical="center"/>
    </xf>
    <xf numFmtId="37" fontId="10" fillId="14" borderId="8" xfId="0" applyNumberFormat="1" applyFont="1" applyFill="1" applyBorder="1" applyAlignment="1">
      <alignment vertical="center"/>
    </xf>
    <xf numFmtId="0" fontId="2" fillId="0" borderId="0" xfId="0" applyFont="1" applyAlignment="1">
      <alignment vertical="center"/>
    </xf>
    <xf numFmtId="49" fontId="3" fillId="0" borderId="0" xfId="0" applyNumberFormat="1" applyFont="1"/>
    <xf numFmtId="0" fontId="6" fillId="0" borderId="0" xfId="0" applyFont="1" applyAlignment="1">
      <alignment vertical="center"/>
    </xf>
    <xf numFmtId="37" fontId="10" fillId="14" borderId="15" xfId="0" applyNumberFormat="1" applyFont="1" applyFill="1" applyBorder="1" applyAlignment="1">
      <alignment vertical="center"/>
    </xf>
    <xf numFmtId="37" fontId="10" fillId="14" borderId="16" xfId="0" applyNumberFormat="1" applyFont="1" applyFill="1" applyBorder="1" applyAlignment="1">
      <alignment vertical="center"/>
    </xf>
    <xf numFmtId="49" fontId="16" fillId="0" borderId="0" xfId="0" applyNumberFormat="1" applyFont="1" applyAlignment="1">
      <alignment horizontal="left" vertical="center"/>
    </xf>
    <xf numFmtId="37" fontId="17" fillId="0" borderId="0" xfId="0" applyNumberFormat="1" applyFont="1" applyAlignment="1">
      <alignment horizontal="left" vertical="center"/>
    </xf>
    <xf numFmtId="0" fontId="20" fillId="12" borderId="3" xfId="0" applyFont="1" applyFill="1" applyBorder="1" applyAlignment="1">
      <alignment horizontal="center"/>
    </xf>
    <xf numFmtId="0" fontId="21" fillId="12" borderId="3" xfId="0" applyFont="1" applyFill="1" applyBorder="1" applyAlignment="1">
      <alignment horizontal="center" wrapText="1"/>
    </xf>
    <xf numFmtId="0" fontId="21" fillId="12" borderId="3" xfId="0" applyFont="1" applyFill="1" applyBorder="1" applyAlignment="1">
      <alignment horizontal="center"/>
    </xf>
    <xf numFmtId="0" fontId="22" fillId="0" borderId="3" xfId="0" applyFont="1" applyBorder="1" applyAlignment="1">
      <alignment horizontal="left" vertical="center"/>
    </xf>
    <xf numFmtId="0" fontId="12" fillId="0" borderId="3" xfId="0" applyFont="1" applyBorder="1" applyAlignment="1">
      <alignment horizontal="center" vertical="center"/>
    </xf>
    <xf numFmtId="0" fontId="20" fillId="0" borderId="7" xfId="0" applyFont="1" applyBorder="1" applyAlignment="1">
      <alignment horizontal="center" vertical="center" wrapText="1"/>
    </xf>
    <xf numFmtId="0" fontId="20" fillId="15" borderId="7" xfId="0" applyFont="1" applyFill="1" applyBorder="1" applyAlignment="1">
      <alignment horizontal="center" vertical="center" wrapText="1"/>
    </xf>
    <xf numFmtId="0" fontId="21" fillId="15" borderId="9" xfId="0" applyFont="1" applyFill="1" applyBorder="1" applyAlignment="1">
      <alignment horizontal="center" vertical="center" wrapText="1"/>
    </xf>
    <xf numFmtId="37" fontId="21" fillId="0" borderId="6" xfId="0" applyNumberFormat="1" applyFont="1" applyBorder="1" applyAlignment="1">
      <alignment horizontal="center" vertical="center"/>
    </xf>
    <xf numFmtId="37" fontId="20" fillId="10" borderId="8" xfId="0" applyNumberFormat="1" applyFont="1" applyFill="1" applyBorder="1" applyAlignment="1">
      <alignment vertical="center"/>
    </xf>
    <xf numFmtId="37" fontId="20" fillId="0" borderId="8" xfId="0" applyNumberFormat="1" applyFont="1" applyBorder="1" applyAlignment="1">
      <alignment vertical="center"/>
    </xf>
    <xf numFmtId="37" fontId="20" fillId="0" borderId="8" xfId="1" applyNumberFormat="1" applyFont="1" applyBorder="1" applyAlignment="1">
      <alignment vertical="center"/>
    </xf>
    <xf numFmtId="37" fontId="21" fillId="14" borderId="11" xfId="0" applyNumberFormat="1" applyFont="1" applyFill="1" applyBorder="1" applyAlignment="1">
      <alignment vertical="center"/>
    </xf>
    <xf numFmtId="0" fontId="20" fillId="0" borderId="3" xfId="0" applyFont="1" applyBorder="1" applyAlignment="1">
      <alignment vertical="center" wrapText="1"/>
    </xf>
    <xf numFmtId="49" fontId="20" fillId="0" borderId="7" xfId="0" applyNumberFormat="1" applyFont="1" applyBorder="1" applyAlignment="1">
      <alignment horizontal="center" vertical="center" wrapText="1"/>
    </xf>
    <xf numFmtId="0" fontId="21" fillId="0" borderId="10" xfId="0" applyFont="1" applyBorder="1" applyAlignment="1">
      <alignment vertical="center" wrapText="1"/>
    </xf>
    <xf numFmtId="165" fontId="25" fillId="0" borderId="17" xfId="0" applyNumberFormat="1" applyFont="1" applyBorder="1" applyAlignment="1">
      <alignment horizontal="center" vertical="center"/>
    </xf>
    <xf numFmtId="165" fontId="25" fillId="0" borderId="18" xfId="0" applyNumberFormat="1" applyFont="1" applyBorder="1" applyAlignment="1">
      <alignment horizontal="center" vertical="center"/>
    </xf>
    <xf numFmtId="165" fontId="26" fillId="0" borderId="19" xfId="0" applyNumberFormat="1" applyFont="1" applyBorder="1" applyAlignment="1">
      <alignment horizontal="center" vertical="center"/>
    </xf>
    <xf numFmtId="0" fontId="28" fillId="0" borderId="0" xfId="0" applyFont="1"/>
    <xf numFmtId="0" fontId="29" fillId="0" borderId="17" xfId="0" applyFont="1" applyBorder="1" applyAlignment="1">
      <alignment vertical="center"/>
    </xf>
    <xf numFmtId="0" fontId="29" fillId="0" borderId="21" xfId="0" applyFont="1" applyBorder="1" applyAlignment="1">
      <alignment vertical="center"/>
    </xf>
    <xf numFmtId="0" fontId="27" fillId="0" borderId="23" xfId="0" applyFont="1" applyBorder="1" applyAlignment="1">
      <alignment vertical="center"/>
    </xf>
    <xf numFmtId="49" fontId="29" fillId="0" borderId="24" xfId="0" applyNumberFormat="1" applyFont="1" applyBorder="1" applyAlignment="1">
      <alignment horizontal="center" vertical="center"/>
    </xf>
    <xf numFmtId="49" fontId="29" fillId="0" borderId="25" xfId="0" applyNumberFormat="1" applyFont="1" applyBorder="1" applyAlignment="1">
      <alignment horizontal="center" vertical="center"/>
    </xf>
    <xf numFmtId="49" fontId="29" fillId="0" borderId="26" xfId="0" applyNumberFormat="1" applyFont="1" applyBorder="1" applyAlignment="1">
      <alignment horizontal="center" vertical="center"/>
    </xf>
    <xf numFmtId="37" fontId="3" fillId="10" borderId="5" xfId="0" applyNumberFormat="1" applyFont="1" applyFill="1" applyBorder="1"/>
    <xf numFmtId="37" fontId="3" fillId="14" borderId="6" xfId="0" applyNumberFormat="1" applyFont="1" applyFill="1" applyBorder="1"/>
    <xf numFmtId="37" fontId="3" fillId="10" borderId="10" xfId="0" applyNumberFormat="1" applyFont="1" applyFill="1" applyBorder="1"/>
    <xf numFmtId="37" fontId="3" fillId="14" borderId="11" xfId="0" applyNumberFormat="1" applyFont="1" applyFill="1" applyBorder="1"/>
    <xf numFmtId="0" fontId="29" fillId="0" borderId="28" xfId="0" applyFont="1" applyBorder="1" applyAlignment="1">
      <alignment vertical="center"/>
    </xf>
    <xf numFmtId="49" fontId="27" fillId="0" borderId="27" xfId="0" applyNumberFormat="1" applyFont="1" applyBorder="1" applyAlignment="1">
      <alignment horizontal="center" vertical="center"/>
    </xf>
    <xf numFmtId="49" fontId="23" fillId="0" borderId="24" xfId="0" applyNumberFormat="1" applyFont="1" applyBorder="1" applyAlignment="1">
      <alignment horizontal="center" vertical="center"/>
    </xf>
    <xf numFmtId="49" fontId="23" fillId="0" borderId="29" xfId="0" applyNumberFormat="1" applyFont="1" applyBorder="1" applyAlignment="1">
      <alignment horizontal="center" vertical="center"/>
    </xf>
    <xf numFmtId="0" fontId="29" fillId="0" borderId="30" xfId="0" applyFont="1" applyBorder="1" applyAlignment="1">
      <alignment vertical="center"/>
    </xf>
    <xf numFmtId="49" fontId="24" fillId="0" borderId="20" xfId="0" applyNumberFormat="1" applyFont="1" applyBorder="1" applyAlignment="1">
      <alignment horizontal="center" vertical="center"/>
    </xf>
    <xf numFmtId="0" fontId="27" fillId="0" borderId="18" xfId="0" applyFont="1" applyBorder="1" applyAlignment="1">
      <alignment vertical="center"/>
    </xf>
    <xf numFmtId="49" fontId="29" fillId="0" borderId="31" xfId="0" applyNumberFormat="1" applyFont="1" applyBorder="1" applyAlignment="1">
      <alignment horizontal="center" vertical="center"/>
    </xf>
    <xf numFmtId="49" fontId="27" fillId="0" borderId="20" xfId="0" applyNumberFormat="1" applyFont="1" applyBorder="1" applyAlignment="1">
      <alignment horizontal="center" vertical="center"/>
    </xf>
    <xf numFmtId="49" fontId="29" fillId="0" borderId="29" xfId="0" applyNumberFormat="1" applyFont="1" applyBorder="1" applyAlignment="1">
      <alignment horizontal="center" vertical="center"/>
    </xf>
    <xf numFmtId="49" fontId="31" fillId="0" borderId="0" xfId="2" applyNumberFormat="1" applyFont="1" applyAlignment="1">
      <alignment vertical="center"/>
    </xf>
    <xf numFmtId="49" fontId="32" fillId="0" borderId="0" xfId="2" applyNumberFormat="1" applyFont="1" applyAlignment="1">
      <alignment vertical="center"/>
    </xf>
    <xf numFmtId="49" fontId="33" fillId="0" borderId="35" xfId="2" applyNumberFormat="1" applyFont="1" applyBorder="1" applyAlignment="1">
      <alignment horizontal="center" vertical="center"/>
    </xf>
    <xf numFmtId="0" fontId="33" fillId="0" borderId="36" xfId="2" applyFont="1" applyBorder="1" applyAlignment="1">
      <alignment vertical="center"/>
    </xf>
    <xf numFmtId="49" fontId="33" fillId="0" borderId="37" xfId="2" applyNumberFormat="1" applyFont="1" applyBorder="1" applyAlignment="1">
      <alignment horizontal="center" vertical="center"/>
    </xf>
    <xf numFmtId="0" fontId="33" fillId="0" borderId="38" xfId="2" applyFont="1" applyBorder="1" applyAlignment="1">
      <alignment vertical="center"/>
    </xf>
    <xf numFmtId="49" fontId="33" fillId="0" borderId="39" xfId="2" applyNumberFormat="1" applyFont="1" applyBorder="1" applyAlignment="1">
      <alignment horizontal="center" vertical="center"/>
    </xf>
    <xf numFmtId="49" fontId="34" fillId="0" borderId="41" xfId="2" applyNumberFormat="1" applyFont="1" applyBorder="1" applyAlignment="1">
      <alignment horizontal="center" vertical="center"/>
    </xf>
    <xf numFmtId="0" fontId="34" fillId="0" borderId="42" xfId="2" applyFont="1" applyBorder="1" applyAlignment="1">
      <alignment vertical="center"/>
    </xf>
    <xf numFmtId="0" fontId="33" fillId="0" borderId="43" xfId="2" applyFont="1" applyBorder="1" applyAlignment="1">
      <alignment vertical="center"/>
    </xf>
    <xf numFmtId="49" fontId="33" fillId="0" borderId="44" xfId="2" applyNumberFormat="1" applyFont="1" applyBorder="1" applyAlignment="1">
      <alignment horizontal="center" vertical="center"/>
    </xf>
    <xf numFmtId="0" fontId="33" fillId="0" borderId="45" xfId="2" applyFont="1" applyBorder="1" applyAlignment="1">
      <alignment vertical="center"/>
    </xf>
    <xf numFmtId="49" fontId="34" fillId="0" borderId="46" xfId="2" applyNumberFormat="1" applyFont="1" applyBorder="1" applyAlignment="1">
      <alignment horizontal="center" vertical="center"/>
    </xf>
    <xf numFmtId="0" fontId="34" fillId="0" borderId="47" xfId="2" applyFont="1" applyBorder="1" applyAlignment="1">
      <alignment vertical="center"/>
    </xf>
    <xf numFmtId="37" fontId="3" fillId="0" borderId="3" xfId="0" applyNumberFormat="1" applyFont="1" applyBorder="1"/>
    <xf numFmtId="0" fontId="2" fillId="12" borderId="3" xfId="0" quotePrefix="1" applyFont="1" applyFill="1" applyBorder="1" applyAlignment="1">
      <alignment horizontal="center" vertical="center"/>
    </xf>
    <xf numFmtId="49" fontId="2" fillId="12" borderId="3" xfId="0" quotePrefix="1" applyNumberFormat="1" applyFont="1" applyFill="1" applyBorder="1" applyAlignment="1">
      <alignment horizontal="center" vertical="center"/>
    </xf>
    <xf numFmtId="49" fontId="33" fillId="0" borderId="35" xfId="2" quotePrefix="1" applyNumberFormat="1" applyFont="1" applyBorder="1" applyAlignment="1">
      <alignment horizontal="center" vertical="center"/>
    </xf>
    <xf numFmtId="49" fontId="2" fillId="0" borderId="0" xfId="0" applyNumberFormat="1" applyFont="1" applyAlignment="1">
      <alignment horizontal="center"/>
    </xf>
    <xf numFmtId="49" fontId="6" fillId="0" borderId="0" xfId="0" applyNumberFormat="1" applyFont="1" applyAlignment="1">
      <alignment horizontal="center"/>
    </xf>
    <xf numFmtId="0" fontId="2" fillId="12" borderId="12" xfId="0" applyFont="1" applyFill="1" applyBorder="1" applyAlignment="1">
      <alignment horizontal="center"/>
    </xf>
    <xf numFmtId="0" fontId="2" fillId="12" borderId="13" xfId="0" applyFont="1" applyFill="1" applyBorder="1" applyAlignment="1">
      <alignment horizontal="center"/>
    </xf>
    <xf numFmtId="0" fontId="2" fillId="12" borderId="14" xfId="0" applyFont="1" applyFill="1" applyBorder="1" applyAlignment="1">
      <alignment horizontal="center"/>
    </xf>
    <xf numFmtId="0" fontId="2" fillId="0" borderId="48" xfId="0" applyFont="1" applyBorder="1" applyAlignment="1">
      <alignment vertical="center" wrapText="1"/>
    </xf>
    <xf numFmtId="37" fontId="2" fillId="10" borderId="8" xfId="0" applyNumberFormat="1" applyFont="1" applyFill="1" applyBorder="1" applyAlignment="1">
      <alignment vertical="center"/>
    </xf>
    <xf numFmtId="0" fontId="14" fillId="13" borderId="34" xfId="0" applyFont="1" applyFill="1" applyBorder="1" applyAlignment="1">
      <alignment horizontal="center"/>
    </xf>
    <xf numFmtId="49" fontId="3" fillId="0" borderId="49" xfId="0" applyNumberFormat="1" applyFont="1" applyBorder="1" applyAlignment="1">
      <alignment horizontal="center" vertical="center"/>
    </xf>
    <xf numFmtId="0" fontId="2" fillId="0" borderId="10" xfId="0" applyFont="1" applyBorder="1" applyAlignment="1">
      <alignment vertical="center" wrapText="1"/>
    </xf>
    <xf numFmtId="37" fontId="2" fillId="14" borderId="11" xfId="0" applyNumberFormat="1" applyFont="1" applyFill="1" applyBorder="1" applyAlignment="1">
      <alignment vertical="center"/>
    </xf>
    <xf numFmtId="0" fontId="2" fillId="0" borderId="0" xfId="0" applyFont="1" applyAlignment="1">
      <alignment horizontal="left" vertical="center" indent="1"/>
    </xf>
    <xf numFmtId="0" fontId="2" fillId="0" borderId="50"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49" fontId="2" fillId="12" borderId="52" xfId="0" applyNumberFormat="1" applyFont="1" applyFill="1" applyBorder="1" applyAlignment="1">
      <alignment horizontal="center"/>
    </xf>
    <xf numFmtId="49" fontId="2" fillId="12" borderId="53" xfId="0" applyNumberFormat="1" applyFont="1" applyFill="1" applyBorder="1" applyAlignment="1">
      <alignment horizontal="center"/>
    </xf>
    <xf numFmtId="0" fontId="2" fillId="12" borderId="51" xfId="0" applyFont="1" applyFill="1" applyBorder="1" applyAlignment="1">
      <alignment horizontal="center"/>
    </xf>
    <xf numFmtId="49" fontId="2" fillId="12" borderId="54" xfId="0" applyNumberFormat="1" applyFont="1" applyFill="1" applyBorder="1" applyAlignment="1">
      <alignment horizontal="center"/>
    </xf>
    <xf numFmtId="0" fontId="23" fillId="0" borderId="55" xfId="0" applyFont="1" applyBorder="1"/>
    <xf numFmtId="0" fontId="2" fillId="0" borderId="48" xfId="0" applyFont="1" applyBorder="1" applyAlignment="1">
      <alignment horizontal="center" vertical="center" wrapText="1"/>
    </xf>
    <xf numFmtId="0" fontId="2" fillId="0" borderId="10" xfId="0" quotePrefix="1" applyFont="1" applyBorder="1" applyAlignment="1">
      <alignment horizontal="right" vertical="center" wrapText="1"/>
    </xf>
    <xf numFmtId="49" fontId="2" fillId="12" borderId="0" xfId="0" applyNumberFormat="1" applyFont="1" applyFill="1" applyAlignment="1">
      <alignment horizontal="center"/>
    </xf>
    <xf numFmtId="49" fontId="3" fillId="0" borderId="0" xfId="0" applyNumberFormat="1" applyFont="1" applyAlignment="1">
      <alignment horizontal="center" vertical="center"/>
    </xf>
    <xf numFmtId="0" fontId="2" fillId="0" borderId="0" xfId="0" applyFont="1" applyAlignment="1">
      <alignment vertical="center" wrapText="1"/>
    </xf>
    <xf numFmtId="0" fontId="2" fillId="0" borderId="0" xfId="0" quotePrefix="1" applyFont="1" applyAlignment="1">
      <alignment horizontal="right" vertical="center" wrapText="1"/>
    </xf>
    <xf numFmtId="37" fontId="2" fillId="14" borderId="0" xfId="0" applyNumberFormat="1" applyFont="1" applyFill="1" applyAlignment="1">
      <alignment vertical="center"/>
    </xf>
    <xf numFmtId="49" fontId="29" fillId="0" borderId="56" xfId="0" applyNumberFormat="1" applyFont="1" applyBorder="1" applyAlignment="1">
      <alignment horizontal="center" vertical="center"/>
    </xf>
    <xf numFmtId="0" fontId="29" fillId="0" borderId="57" xfId="0" applyFont="1" applyBorder="1" applyAlignment="1">
      <alignment vertical="center"/>
    </xf>
    <xf numFmtId="37" fontId="2" fillId="14" borderId="11" xfId="0" applyNumberFormat="1" applyFont="1" applyFill="1" applyBorder="1" applyAlignment="1">
      <alignment horizontal="right" vertical="center" wrapText="1"/>
    </xf>
    <xf numFmtId="0" fontId="11" fillId="11" borderId="0" xfId="0" applyFont="1" applyFill="1" applyAlignment="1">
      <alignment horizontal="left" vertical="center"/>
    </xf>
    <xf numFmtId="0" fontId="0" fillId="0" borderId="0" xfId="0" applyAlignment="1">
      <alignment vertical="center"/>
    </xf>
    <xf numFmtId="0" fontId="0" fillId="12" borderId="3" xfId="0" applyFill="1" applyBorder="1" applyAlignment="1">
      <alignment horizontal="center" wrapText="1"/>
    </xf>
    <xf numFmtId="0" fontId="0" fillId="12" borderId="3" xfId="0" applyFill="1" applyBorder="1" applyAlignment="1">
      <alignment horizontal="center"/>
    </xf>
    <xf numFmtId="0" fontId="35" fillId="0" borderId="0" xfId="0" applyFont="1" applyAlignment="1">
      <alignment horizontal="left" vertical="center" indent="1"/>
    </xf>
    <xf numFmtId="0" fontId="13" fillId="0" borderId="3" xfId="0" applyFont="1" applyBorder="1" applyAlignment="1">
      <alignment vertical="center" wrapText="1"/>
    </xf>
    <xf numFmtId="0" fontId="36" fillId="0" borderId="3" xfId="0" applyFont="1" applyBorder="1" applyAlignment="1">
      <alignment vertical="center" wrapText="1"/>
    </xf>
    <xf numFmtId="37" fontId="10" fillId="0" borderId="40" xfId="0" applyNumberFormat="1" applyFont="1" applyBorder="1" applyAlignment="1">
      <alignment vertical="center"/>
    </xf>
    <xf numFmtId="0" fontId="2" fillId="12" borderId="34" xfId="0" applyFont="1" applyFill="1" applyBorder="1" applyAlignment="1">
      <alignment horizontal="center"/>
    </xf>
    <xf numFmtId="0" fontId="29" fillId="16" borderId="33" xfId="0" applyFont="1" applyFill="1" applyBorder="1" applyAlignment="1">
      <alignment vertical="center"/>
    </xf>
    <xf numFmtId="0" fontId="33" fillId="16" borderId="36" xfId="2" applyFont="1" applyFill="1" applyBorder="1" applyAlignment="1">
      <alignment vertical="center"/>
    </xf>
    <xf numFmtId="37" fontId="3" fillId="16" borderId="3" xfId="0" applyNumberFormat="1" applyFont="1" applyFill="1" applyBorder="1"/>
    <xf numFmtId="0" fontId="33" fillId="16" borderId="43" xfId="2" applyFont="1" applyFill="1" applyBorder="1" applyAlignment="1">
      <alignment vertical="center"/>
    </xf>
    <xf numFmtId="0" fontId="2" fillId="16" borderId="3" xfId="0" applyFont="1" applyFill="1" applyBorder="1"/>
    <xf numFmtId="0" fontId="27" fillId="15" borderId="18" xfId="0" applyFont="1" applyFill="1" applyBorder="1" applyAlignment="1">
      <alignment vertical="center"/>
    </xf>
    <xf numFmtId="0" fontId="29" fillId="17" borderId="17" xfId="0" applyFont="1" applyFill="1" applyBorder="1" applyAlignment="1">
      <alignment vertical="center"/>
    </xf>
    <xf numFmtId="0" fontId="29" fillId="17" borderId="32" xfId="0" applyFont="1" applyFill="1" applyBorder="1" applyAlignment="1">
      <alignment vertical="center"/>
    </xf>
    <xf numFmtId="0" fontId="29" fillId="17" borderId="22" xfId="0" applyFont="1" applyFill="1" applyBorder="1" applyAlignment="1">
      <alignment vertical="center"/>
    </xf>
    <xf numFmtId="0" fontId="29" fillId="17" borderId="33" xfId="0" applyFont="1" applyFill="1" applyBorder="1" applyAlignment="1">
      <alignment vertical="center"/>
    </xf>
    <xf numFmtId="37" fontId="3" fillId="17" borderId="3" xfId="0" applyNumberFormat="1" applyFont="1" applyFill="1" applyBorder="1"/>
    <xf numFmtId="0" fontId="33" fillId="17" borderId="38" xfId="2" applyFont="1" applyFill="1" applyBorder="1" applyAlignment="1">
      <alignment vertical="center"/>
    </xf>
    <xf numFmtId="0" fontId="33" fillId="17" borderId="36" xfId="2" applyFont="1" applyFill="1" applyBorder="1" applyAlignment="1">
      <alignment vertical="center"/>
    </xf>
    <xf numFmtId="0" fontId="33" fillId="17" borderId="45" xfId="2" applyFont="1" applyFill="1" applyBorder="1" applyAlignment="1">
      <alignment vertical="center"/>
    </xf>
    <xf numFmtId="0" fontId="34" fillId="17" borderId="47" xfId="2" applyFont="1" applyFill="1" applyBorder="1" applyAlignment="1">
      <alignment vertical="center"/>
    </xf>
    <xf numFmtId="0" fontId="2" fillId="17" borderId="3" xfId="0" applyFont="1" applyFill="1" applyBorder="1"/>
    <xf numFmtId="0" fontId="2" fillId="17" borderId="3" xfId="0" applyFont="1" applyFill="1" applyBorder="1" applyAlignment="1">
      <alignment vertical="center" wrapText="1"/>
    </xf>
    <xf numFmtId="0" fontId="2" fillId="17" borderId="10" xfId="0" quotePrefix="1" applyFont="1" applyFill="1" applyBorder="1" applyAlignment="1">
      <alignment horizontal="right" vertical="center" wrapText="1"/>
    </xf>
    <xf numFmtId="0" fontId="7" fillId="17" borderId="3" xfId="0" applyFont="1" applyFill="1" applyBorder="1" applyAlignment="1">
      <alignment vertical="center" wrapText="1"/>
    </xf>
    <xf numFmtId="0" fontId="11" fillId="11" borderId="2" xfId="0" applyFont="1" applyFill="1" applyBorder="1" applyAlignment="1">
      <alignment vertical="center"/>
    </xf>
    <xf numFmtId="0" fontId="39" fillId="11" borderId="2" xfId="0" applyFont="1" applyFill="1" applyBorder="1" applyAlignment="1">
      <alignment vertical="center"/>
    </xf>
    <xf numFmtId="0" fontId="39" fillId="0" borderId="0" xfId="0" applyFont="1" applyAlignment="1">
      <alignment horizontal="left" vertical="center"/>
    </xf>
    <xf numFmtId="49" fontId="13" fillId="0" borderId="3" xfId="0" applyNumberFormat="1" applyFont="1" applyBorder="1" applyAlignment="1">
      <alignment horizontal="center" vertical="center" wrapText="1"/>
    </xf>
    <xf numFmtId="0" fontId="6" fillId="0" borderId="51" xfId="0" applyFont="1" applyBorder="1" applyAlignment="1">
      <alignment vertical="center" wrapText="1"/>
    </xf>
    <xf numFmtId="0" fontId="13" fillId="0" borderId="3" xfId="0" applyFont="1" applyBorder="1" applyAlignment="1">
      <alignment horizontal="center" vertical="center" wrapText="1"/>
    </xf>
    <xf numFmtId="0" fontId="3" fillId="0" borderId="3" xfId="0" applyFont="1" applyBorder="1" applyAlignment="1">
      <alignment horizontal="center"/>
    </xf>
    <xf numFmtId="0" fontId="7" fillId="0" borderId="51" xfId="0" applyFont="1" applyBorder="1"/>
    <xf numFmtId="38" fontId="2" fillId="10" borderId="3" xfId="0" applyNumberFormat="1" applyFont="1" applyFill="1" applyBorder="1"/>
    <xf numFmtId="38" fontId="2" fillId="10" borderId="51" xfId="0" applyNumberFormat="1" applyFont="1" applyFill="1" applyBorder="1"/>
    <xf numFmtId="38" fontId="2" fillId="10" borderId="1" xfId="0" applyNumberFormat="1" applyFont="1" applyFill="1" applyBorder="1"/>
    <xf numFmtId="38" fontId="6" fillId="14" borderId="7" xfId="0" applyNumberFormat="1" applyFont="1" applyFill="1" applyBorder="1"/>
    <xf numFmtId="0" fontId="7" fillId="18" borderId="51" xfId="0" applyFont="1" applyFill="1" applyBorder="1"/>
    <xf numFmtId="0" fontId="2" fillId="12" borderId="3" xfId="0" quotePrefix="1" applyFont="1" applyFill="1" applyBorder="1" applyAlignment="1">
      <alignment horizontal="center"/>
    </xf>
    <xf numFmtId="0" fontId="2" fillId="12" borderId="51" xfId="0" quotePrefix="1" applyFont="1" applyFill="1" applyBorder="1" applyAlignment="1">
      <alignment horizontal="center"/>
    </xf>
    <xf numFmtId="0" fontId="2" fillId="0" borderId="0" xfId="0" applyFont="1" applyAlignment="1">
      <alignment horizontal="center"/>
    </xf>
    <xf numFmtId="0" fontId="7" fillId="0" borderId="0" xfId="0" applyFont="1" applyAlignment="1">
      <alignment horizontal="left"/>
    </xf>
    <xf numFmtId="38" fontId="2" fillId="0" borderId="0" xfId="0" applyNumberFormat="1" applyFont="1"/>
    <xf numFmtId="38" fontId="6" fillId="0" borderId="0" xfId="0" applyNumberFormat="1" applyFont="1"/>
    <xf numFmtId="38" fontId="2" fillId="0" borderId="2" xfId="0" applyNumberFormat="1" applyFont="1" applyBorder="1"/>
    <xf numFmtId="0" fontId="6" fillId="0" borderId="3" xfId="0" applyFont="1" applyBorder="1" applyAlignment="1">
      <alignment horizontal="center" vertical="center" wrapText="1"/>
    </xf>
    <xf numFmtId="165" fontId="2" fillId="12" borderId="3" xfId="0" applyNumberFormat="1" applyFont="1" applyFill="1" applyBorder="1" applyAlignment="1">
      <alignment horizontal="center"/>
    </xf>
    <xf numFmtId="0" fontId="2" fillId="0" borderId="3" xfId="0" applyFont="1" applyBorder="1" applyAlignment="1">
      <alignment horizontal="center"/>
    </xf>
    <xf numFmtId="0" fontId="7" fillId="0" borderId="3" xfId="0" applyFont="1" applyBorder="1"/>
    <xf numFmtId="38" fontId="7" fillId="10" borderId="3" xfId="0" applyNumberFormat="1" applyFont="1" applyFill="1" applyBorder="1" applyAlignment="1">
      <alignment horizontal="center"/>
    </xf>
    <xf numFmtId="166" fontId="7" fillId="10" borderId="3" xfId="3" applyNumberFormat="1" applyFont="1" applyFill="1" applyBorder="1" applyAlignment="1">
      <alignment horizontal="center" vertical="center"/>
    </xf>
    <xf numFmtId="2" fontId="2" fillId="12" borderId="3" xfId="0" applyNumberFormat="1" applyFont="1" applyFill="1" applyBorder="1" applyAlignment="1">
      <alignment horizontal="center"/>
    </xf>
    <xf numFmtId="38" fontId="7" fillId="10" borderId="3" xfId="0" applyNumberFormat="1" applyFont="1" applyFill="1" applyBorder="1"/>
    <xf numFmtId="3" fontId="7" fillId="0" borderId="3" xfId="0" applyNumberFormat="1" applyFont="1" applyBorder="1" applyAlignment="1">
      <alignment horizontal="center" vertical="center"/>
    </xf>
    <xf numFmtId="38" fontId="7" fillId="10" borderId="34" xfId="0" applyNumberFormat="1" applyFont="1" applyFill="1" applyBorder="1"/>
    <xf numFmtId="38" fontId="6" fillId="14" borderId="58" xfId="0" applyNumberFormat="1" applyFont="1" applyFill="1" applyBorder="1"/>
    <xf numFmtId="38" fontId="2" fillId="10" borderId="59" xfId="0" applyNumberFormat="1" applyFont="1" applyFill="1" applyBorder="1"/>
    <xf numFmtId="38" fontId="6" fillId="14" borderId="60" xfId="0" applyNumberFormat="1" applyFont="1" applyFill="1" applyBorder="1"/>
    <xf numFmtId="0" fontId="2" fillId="12" borderId="7" xfId="0" quotePrefix="1" applyFont="1" applyFill="1" applyBorder="1" applyAlignment="1">
      <alignment horizontal="center"/>
    </xf>
    <xf numFmtId="0" fontId="2" fillId="0" borderId="3" xfId="0" applyFont="1" applyBorder="1" applyAlignment="1">
      <alignment horizontal="center" vertical="center"/>
    </xf>
    <xf numFmtId="0" fontId="40" fillId="0" borderId="3" xfId="0" applyFont="1" applyBorder="1" applyAlignment="1">
      <alignment vertical="center"/>
    </xf>
    <xf numFmtId="38" fontId="13" fillId="14" borderId="5" xfId="0" applyNumberFormat="1" applyFont="1" applyFill="1" applyBorder="1" applyAlignment="1">
      <alignment vertical="center"/>
    </xf>
    <xf numFmtId="38" fontId="6" fillId="14" borderId="1" xfId="0" applyNumberFormat="1" applyFont="1" applyFill="1" applyBorder="1"/>
    <xf numFmtId="38" fontId="6" fillId="14" borderId="4" xfId="0" applyNumberFormat="1" applyFont="1" applyFill="1" applyBorder="1"/>
    <xf numFmtId="0" fontId="36" fillId="0" borderId="3" xfId="0" applyFont="1" applyBorder="1" applyAlignment="1">
      <alignment vertical="center"/>
    </xf>
    <xf numFmtId="38" fontId="13" fillId="14" borderId="3" xfId="0" applyNumberFormat="1" applyFont="1" applyFill="1" applyBorder="1" applyAlignment="1">
      <alignment vertical="center"/>
    </xf>
    <xf numFmtId="49" fontId="6" fillId="0" borderId="61" xfId="0" applyNumberFormat="1" applyFont="1" applyBorder="1" applyAlignment="1">
      <alignment horizontal="center"/>
    </xf>
    <xf numFmtId="0" fontId="6" fillId="0" borderId="13" xfId="0" applyFont="1" applyBorder="1" applyAlignment="1">
      <alignment horizontal="center" vertical="center" wrapText="1"/>
    </xf>
    <xf numFmtId="0" fontId="2" fillId="12" borderId="63" xfId="0" applyFont="1" applyFill="1" applyBorder="1" applyAlignment="1">
      <alignment horizontal="center"/>
    </xf>
    <xf numFmtId="0" fontId="2" fillId="12" borderId="64" xfId="0" applyFont="1" applyFill="1" applyBorder="1" applyAlignment="1">
      <alignment horizontal="center"/>
    </xf>
    <xf numFmtId="0" fontId="2" fillId="10" borderId="13" xfId="0" applyFont="1" applyFill="1" applyBorder="1"/>
    <xf numFmtId="0" fontId="2" fillId="10" borderId="3" xfId="0" applyFont="1" applyFill="1" applyBorder="1"/>
    <xf numFmtId="0" fontId="6" fillId="0" borderId="0" xfId="0" applyFont="1" applyAlignment="1">
      <alignment horizontal="left" vertical="center"/>
    </xf>
    <xf numFmtId="0" fontId="0" fillId="0" borderId="0" xfId="0" applyAlignment="1">
      <alignment horizontal="left"/>
    </xf>
    <xf numFmtId="0" fontId="2" fillId="12" borderId="34" xfId="0" applyFont="1" applyFill="1" applyBorder="1" applyAlignment="1">
      <alignment horizontal="center" vertical="center"/>
    </xf>
    <xf numFmtId="49" fontId="2" fillId="12" borderId="10" xfId="0" applyNumberFormat="1" applyFont="1" applyFill="1" applyBorder="1" applyAlignment="1">
      <alignment horizontal="center" vertical="center"/>
    </xf>
    <xf numFmtId="49" fontId="2" fillId="12" borderId="5" xfId="0" applyNumberFormat="1" applyFont="1" applyFill="1" applyBorder="1" applyAlignment="1">
      <alignment horizontal="center" vertical="center"/>
    </xf>
    <xf numFmtId="37" fontId="20" fillId="10" borderId="6" xfId="0" applyNumberFormat="1" applyFont="1" applyFill="1" applyBorder="1" applyAlignment="1">
      <alignment vertical="center"/>
    </xf>
    <xf numFmtId="49" fontId="2" fillId="12" borderId="34" xfId="0" applyNumberFormat="1" applyFont="1" applyFill="1" applyBorder="1" applyAlignment="1">
      <alignment horizontal="center" vertical="center"/>
    </xf>
    <xf numFmtId="37" fontId="20" fillId="10" borderId="40" xfId="0" applyNumberFormat="1" applyFont="1" applyFill="1" applyBorder="1" applyAlignment="1">
      <alignment vertical="center"/>
    </xf>
    <xf numFmtId="37" fontId="20" fillId="10" borderId="11" xfId="0" applyNumberFormat="1" applyFont="1" applyFill="1" applyBorder="1" applyAlignment="1">
      <alignment vertical="center"/>
    </xf>
    <xf numFmtId="37" fontId="21" fillId="14" borderId="67" xfId="0" applyNumberFormat="1" applyFont="1" applyFill="1" applyBorder="1" applyAlignment="1">
      <alignment vertical="center"/>
    </xf>
    <xf numFmtId="38" fontId="0" fillId="0" borderId="0" xfId="0" applyNumberFormat="1"/>
    <xf numFmtId="37" fontId="7" fillId="2" borderId="0" xfId="0" applyNumberFormat="1" applyFont="1" applyFill="1"/>
    <xf numFmtId="37" fontId="7" fillId="3" borderId="0" xfId="0" applyNumberFormat="1" applyFont="1" applyFill="1"/>
    <xf numFmtId="0" fontId="2" fillId="4" borderId="0" xfId="0" applyFont="1" applyFill="1"/>
    <xf numFmtId="37" fontId="7" fillId="5" borderId="0" xfId="0" applyNumberFormat="1" applyFont="1" applyFill="1"/>
    <xf numFmtId="37" fontId="3" fillId="6" borderId="0" xfId="1" applyNumberFormat="1" applyFont="1" applyFill="1" applyAlignment="1">
      <alignment horizontal="left" vertical="center" wrapText="1"/>
    </xf>
    <xf numFmtId="37" fontId="3" fillId="7" borderId="0" xfId="1" applyNumberFormat="1" applyFont="1" applyFill="1" applyAlignment="1">
      <alignment horizontal="left" vertical="center" wrapText="1"/>
    </xf>
    <xf numFmtId="37" fontId="3" fillId="8" borderId="0" xfId="1" applyNumberFormat="1" applyFont="1" applyFill="1" applyAlignment="1">
      <alignment horizontal="left" vertical="center" wrapText="1"/>
    </xf>
    <xf numFmtId="37" fontId="3" fillId="9" borderId="0" xfId="1" applyNumberFormat="1" applyFont="1" applyFill="1" applyAlignment="1">
      <alignment horizontal="left" vertical="center" wrapText="1"/>
    </xf>
    <xf numFmtId="38" fontId="9" fillId="10" borderId="1" xfId="0" applyNumberFormat="1" applyFont="1" applyFill="1" applyBorder="1"/>
    <xf numFmtId="0" fontId="23" fillId="0" borderId="0" xfId="0" applyFont="1" applyAlignment="1">
      <alignment horizontal="center"/>
    </xf>
    <xf numFmtId="0" fontId="23" fillId="0" borderId="0" xfId="0" applyFont="1"/>
    <xf numFmtId="38" fontId="41" fillId="0" borderId="0" xfId="0" applyNumberFormat="1" applyFont="1" applyAlignment="1">
      <alignment horizontal="center" vertical="center"/>
    </xf>
    <xf numFmtId="37" fontId="42" fillId="0" borderId="0" xfId="1" applyNumberFormat="1" applyFont="1" applyAlignment="1">
      <alignment horizontal="left" vertical="center" wrapText="1"/>
    </xf>
    <xf numFmtId="0" fontId="42" fillId="0" borderId="0" xfId="0" applyFont="1"/>
    <xf numFmtId="0" fontId="38" fillId="0" borderId="0" xfId="0" applyFont="1"/>
    <xf numFmtId="0" fontId="0" fillId="0" borderId="0" xfId="0" applyAlignment="1">
      <alignment horizontal="center"/>
    </xf>
    <xf numFmtId="37" fontId="43" fillId="0" borderId="0" xfId="1" applyNumberFormat="1" applyFont="1" applyAlignment="1">
      <alignment horizontal="left" vertical="center" wrapText="1"/>
    </xf>
    <xf numFmtId="0" fontId="43" fillId="0" borderId="0" xfId="0" applyFont="1"/>
    <xf numFmtId="0" fontId="1" fillId="0" borderId="0" xfId="0" applyFont="1" applyAlignment="1">
      <alignment horizontal="center"/>
    </xf>
    <xf numFmtId="0" fontId="2" fillId="12" borderId="48" xfId="0" applyFont="1" applyFill="1" applyBorder="1" applyAlignment="1">
      <alignment horizontal="center"/>
    </xf>
    <xf numFmtId="0" fontId="2" fillId="12" borderId="8" xfId="0" applyFont="1" applyFill="1" applyBorder="1" applyAlignment="1">
      <alignment horizontal="center"/>
    </xf>
    <xf numFmtId="0" fontId="13" fillId="0" borderId="71" xfId="0" applyFont="1" applyBorder="1" applyAlignment="1">
      <alignment horizontal="center" vertical="center" wrapText="1"/>
    </xf>
    <xf numFmtId="0" fontId="13" fillId="0" borderId="34" xfId="0" applyFont="1" applyBorder="1" applyAlignment="1">
      <alignment horizontal="center" vertical="center" wrapText="1"/>
    </xf>
    <xf numFmtId="38" fontId="13" fillId="0" borderId="40" xfId="0" applyNumberFormat="1" applyFont="1" applyBorder="1" applyAlignment="1">
      <alignment horizontal="center" vertical="center" wrapText="1"/>
    </xf>
    <xf numFmtId="0" fontId="6" fillId="19" borderId="72" xfId="0" applyFont="1" applyFill="1" applyBorder="1" applyAlignment="1">
      <alignment vertical="center"/>
    </xf>
    <xf numFmtId="0" fontId="44" fillId="19" borderId="73" xfId="0" applyFont="1" applyFill="1" applyBorder="1" applyAlignment="1">
      <alignment vertical="center"/>
    </xf>
    <xf numFmtId="0" fontId="44" fillId="19" borderId="74" xfId="0" applyFont="1" applyFill="1" applyBorder="1" applyAlignment="1">
      <alignment vertical="center"/>
    </xf>
    <xf numFmtId="49" fontId="2" fillId="12" borderId="51" xfId="0" applyNumberFormat="1" applyFont="1" applyFill="1" applyBorder="1" applyAlignment="1">
      <alignment horizontal="center" vertical="center"/>
    </xf>
    <xf numFmtId="49" fontId="2" fillId="0" borderId="50" xfId="0" applyNumberFormat="1" applyFont="1" applyBorder="1" applyAlignment="1">
      <alignment horizontal="center"/>
    </xf>
    <xf numFmtId="0" fontId="2" fillId="0" borderId="5" xfId="0" applyFont="1" applyBorder="1"/>
    <xf numFmtId="38" fontId="3" fillId="10" borderId="6" xfId="0" applyNumberFormat="1" applyFont="1" applyFill="1" applyBorder="1" applyAlignment="1">
      <alignment horizontal="right"/>
    </xf>
    <xf numFmtId="49" fontId="2" fillId="0" borderId="48" xfId="0" applyNumberFormat="1" applyFont="1" applyBorder="1" applyAlignment="1">
      <alignment horizontal="center"/>
    </xf>
    <xf numFmtId="38" fontId="3" fillId="10" borderId="8" xfId="0" applyNumberFormat="1" applyFont="1" applyFill="1" applyBorder="1" applyAlignment="1">
      <alignment horizontal="right"/>
    </xf>
    <xf numFmtId="49" fontId="2" fillId="0" borderId="71" xfId="0" applyNumberFormat="1" applyFont="1" applyBorder="1" applyAlignment="1">
      <alignment horizontal="center"/>
    </xf>
    <xf numFmtId="0" fontId="2" fillId="0" borderId="34" xfId="0" applyFont="1" applyBorder="1"/>
    <xf numFmtId="38" fontId="3" fillId="10" borderId="40" xfId="0" applyNumberFormat="1" applyFont="1" applyFill="1" applyBorder="1" applyAlignment="1">
      <alignment horizontal="right"/>
    </xf>
    <xf numFmtId="49" fontId="6" fillId="0" borderId="71" xfId="0" applyNumberFormat="1" applyFont="1" applyBorder="1" applyAlignment="1">
      <alignment horizontal="center"/>
    </xf>
    <xf numFmtId="0" fontId="45" fillId="0" borderId="34" xfId="0" applyFont="1" applyBorder="1"/>
    <xf numFmtId="38" fontId="6" fillId="14" borderId="40" xfId="0" applyNumberFormat="1" applyFont="1" applyFill="1" applyBorder="1" applyAlignment="1">
      <alignment horizontal="right"/>
    </xf>
    <xf numFmtId="49" fontId="0" fillId="0" borderId="0" xfId="0" applyNumberFormat="1" applyAlignment="1">
      <alignment horizontal="center"/>
    </xf>
    <xf numFmtId="0" fontId="6" fillId="19" borderId="73" xfId="0" applyFont="1" applyFill="1" applyBorder="1" applyAlignment="1">
      <alignment vertical="center"/>
    </xf>
    <xf numFmtId="0" fontId="6" fillId="19" borderId="74" xfId="0" applyFont="1" applyFill="1" applyBorder="1" applyAlignment="1">
      <alignment vertical="center"/>
    </xf>
    <xf numFmtId="49" fontId="3" fillId="0" borderId="50" xfId="0" applyNumberFormat="1" applyFont="1" applyBorder="1" applyAlignment="1">
      <alignment horizontal="center"/>
    </xf>
    <xf numFmtId="38" fontId="46" fillId="10" borderId="6" xfId="0" applyNumberFormat="1" applyFont="1" applyFill="1" applyBorder="1" applyAlignment="1">
      <alignment horizontal="right"/>
    </xf>
    <xf numFmtId="49" fontId="3" fillId="0" borderId="48" xfId="0" applyNumberFormat="1" applyFont="1" applyBorder="1" applyAlignment="1">
      <alignment horizontal="center"/>
    </xf>
    <xf numFmtId="38" fontId="46" fillId="10" borderId="8" xfId="0" applyNumberFormat="1" applyFont="1" applyFill="1" applyBorder="1" applyAlignment="1">
      <alignment horizontal="right"/>
    </xf>
    <xf numFmtId="0" fontId="9" fillId="0" borderId="0" xfId="0" applyFont="1"/>
    <xf numFmtId="37" fontId="9" fillId="0" borderId="0" xfId="0" applyNumberFormat="1" applyFont="1"/>
    <xf numFmtId="0" fontId="47" fillId="0" borderId="0" xfId="0" applyFont="1" applyAlignment="1">
      <alignment horizontal="center" vertical="center" wrapText="1"/>
    </xf>
    <xf numFmtId="37" fontId="47" fillId="0" borderId="0" xfId="0" applyNumberFormat="1" applyFont="1" applyAlignment="1">
      <alignment horizontal="center" vertical="center" wrapText="1"/>
    </xf>
    <xf numFmtId="0" fontId="9" fillId="0" borderId="0" xfId="0" applyFont="1" applyAlignment="1">
      <alignment vertical="center" wrapText="1"/>
    </xf>
    <xf numFmtId="37" fontId="9" fillId="0" borderId="0" xfId="0" applyNumberFormat="1" applyFont="1" applyAlignment="1">
      <alignment vertical="center"/>
    </xf>
    <xf numFmtId="0" fontId="47" fillId="0" borderId="0" xfId="0" applyFont="1" applyAlignment="1">
      <alignment vertical="center" wrapText="1"/>
    </xf>
    <xf numFmtId="37" fontId="47" fillId="0" borderId="0" xfId="0" applyNumberFormat="1" applyFont="1" applyAlignment="1">
      <alignment vertical="center"/>
    </xf>
    <xf numFmtId="38" fontId="9" fillId="10" borderId="75" xfId="0" applyNumberFormat="1" applyFont="1" applyFill="1" applyBorder="1"/>
    <xf numFmtId="49" fontId="10" fillId="0" borderId="71" xfId="0" applyNumberFormat="1" applyFont="1" applyBorder="1" applyAlignment="1">
      <alignment horizontal="center"/>
    </xf>
    <xf numFmtId="0" fontId="6" fillId="0" borderId="34" xfId="0" applyFont="1" applyBorder="1"/>
    <xf numFmtId="38" fontId="46" fillId="14" borderId="8" xfId="0" applyNumberFormat="1" applyFont="1" applyFill="1" applyBorder="1" applyAlignment="1">
      <alignment horizontal="right"/>
    </xf>
    <xf numFmtId="49" fontId="2" fillId="12" borderId="51" xfId="0" applyNumberFormat="1" applyFont="1" applyFill="1" applyBorder="1" applyAlignment="1">
      <alignment horizontal="center"/>
    </xf>
    <xf numFmtId="38" fontId="10" fillId="14" borderId="40" xfId="0" applyNumberFormat="1" applyFont="1" applyFill="1" applyBorder="1" applyAlignment="1">
      <alignment horizontal="right"/>
    </xf>
    <xf numFmtId="38" fontId="2" fillId="10" borderId="6" xfId="0" applyNumberFormat="1" applyFont="1" applyFill="1" applyBorder="1" applyAlignment="1">
      <alignment horizontal="right"/>
    </xf>
    <xf numFmtId="38" fontId="2" fillId="10" borderId="8" xfId="0" applyNumberFormat="1" applyFont="1" applyFill="1" applyBorder="1" applyAlignment="1">
      <alignment horizontal="right"/>
    </xf>
    <xf numFmtId="49" fontId="6" fillId="0" borderId="48" xfId="0" applyNumberFormat="1" applyFont="1" applyBorder="1" applyAlignment="1">
      <alignment horizontal="center"/>
    </xf>
    <xf numFmtId="0" fontId="45" fillId="0" borderId="3" xfId="0" applyFont="1" applyBorder="1"/>
    <xf numFmtId="38" fontId="6" fillId="14" borderId="8" xfId="0" applyNumberFormat="1" applyFont="1" applyFill="1" applyBorder="1" applyAlignment="1">
      <alignment horizontal="right"/>
    </xf>
    <xf numFmtId="49" fontId="2" fillId="12" borderId="76" xfId="0" applyNumberFormat="1" applyFont="1" applyFill="1" applyBorder="1" applyAlignment="1">
      <alignment horizontal="center"/>
    </xf>
    <xf numFmtId="38" fontId="6" fillId="10" borderId="8" xfId="0" applyNumberFormat="1" applyFont="1" applyFill="1" applyBorder="1" applyAlignment="1">
      <alignment horizontal="right"/>
    </xf>
    <xf numFmtId="49" fontId="2" fillId="12" borderId="8" xfId="0" applyNumberFormat="1" applyFont="1" applyFill="1" applyBorder="1" applyAlignment="1">
      <alignment horizontal="center"/>
    </xf>
    <xf numFmtId="49" fontId="2" fillId="12" borderId="72" xfId="0" applyNumberFormat="1" applyFont="1" applyFill="1" applyBorder="1" applyAlignment="1">
      <alignment horizontal="center"/>
    </xf>
    <xf numFmtId="49" fontId="6" fillId="0" borderId="77" xfId="0" applyNumberFormat="1" applyFont="1" applyBorder="1" applyAlignment="1">
      <alignment horizontal="center" vertical="center"/>
    </xf>
    <xf numFmtId="0" fontId="6" fillId="0" borderId="15" xfId="0" applyFont="1" applyBorder="1" applyAlignment="1">
      <alignment vertical="center"/>
    </xf>
    <xf numFmtId="38" fontId="6" fillId="14" borderId="16" xfId="0" applyNumberFormat="1" applyFont="1" applyFill="1" applyBorder="1" applyAlignment="1">
      <alignment horizontal="right" vertical="center"/>
    </xf>
    <xf numFmtId="49" fontId="6" fillId="0" borderId="0" xfId="0" applyNumberFormat="1" applyFont="1" applyAlignment="1">
      <alignment horizontal="center" vertical="center"/>
    </xf>
    <xf numFmtId="38" fontId="6" fillId="0" borderId="0" xfId="0" applyNumberFormat="1" applyFont="1" applyAlignment="1">
      <alignment horizontal="right" vertical="center"/>
    </xf>
    <xf numFmtId="38" fontId="6" fillId="0" borderId="0" xfId="0" applyNumberFormat="1" applyFont="1" applyAlignment="1">
      <alignment horizontal="right"/>
    </xf>
    <xf numFmtId="38" fontId="13" fillId="0" borderId="3" xfId="0" applyNumberFormat="1" applyFont="1" applyBorder="1" applyAlignment="1">
      <alignment horizontal="center" vertical="center" wrapText="1"/>
    </xf>
    <xf numFmtId="49" fontId="6" fillId="0" borderId="3" xfId="0" applyNumberFormat="1" applyFont="1" applyBorder="1" applyAlignment="1">
      <alignment horizontal="center"/>
    </xf>
    <xf numFmtId="0" fontId="6" fillId="0" borderId="3" xfId="0" applyFont="1" applyBorder="1"/>
    <xf numFmtId="38" fontId="6" fillId="10" borderId="3" xfId="0" applyNumberFormat="1" applyFont="1" applyFill="1" applyBorder="1" applyAlignment="1">
      <alignment horizontal="right"/>
    </xf>
    <xf numFmtId="38" fontId="6" fillId="14" borderId="3" xfId="0" applyNumberFormat="1" applyFont="1" applyFill="1" applyBorder="1" applyAlignment="1">
      <alignment horizontal="right"/>
    </xf>
    <xf numFmtId="49" fontId="2" fillId="0" borderId="3" xfId="0" applyNumberFormat="1" applyFont="1" applyBorder="1" applyAlignment="1">
      <alignment horizontal="center"/>
    </xf>
    <xf numFmtId="38" fontId="2" fillId="10" borderId="3" xfId="0" applyNumberFormat="1" applyFont="1" applyFill="1" applyBorder="1" applyAlignment="1">
      <alignment horizontal="right"/>
    </xf>
    <xf numFmtId="0" fontId="44" fillId="0" borderId="3" xfId="0" applyFont="1" applyBorder="1"/>
    <xf numFmtId="0" fontId="45" fillId="0" borderId="0" xfId="0" applyFont="1" applyAlignment="1">
      <alignment vertical="center" wrapText="1"/>
    </xf>
    <xf numFmtId="37" fontId="6" fillId="0" borderId="0" xfId="0" applyNumberFormat="1" applyFont="1" applyAlignment="1">
      <alignment vertical="center"/>
    </xf>
    <xf numFmtId="49" fontId="2" fillId="12" borderId="34" xfId="0" applyNumberFormat="1" applyFont="1" applyFill="1" applyBorder="1" applyAlignment="1">
      <alignment horizontal="center"/>
    </xf>
    <xf numFmtId="49" fontId="2" fillId="0" borderId="34" xfId="0" applyNumberFormat="1" applyFont="1" applyBorder="1" applyAlignment="1">
      <alignment horizontal="center"/>
    </xf>
    <xf numFmtId="38" fontId="6" fillId="14" borderId="34" xfId="0" applyNumberFormat="1" applyFont="1" applyFill="1" applyBorder="1" applyAlignment="1">
      <alignment horizontal="right"/>
    </xf>
    <xf numFmtId="0" fontId="2" fillId="12" borderId="77" xfId="0" applyFont="1" applyFill="1" applyBorder="1" applyAlignment="1">
      <alignment horizontal="center"/>
    </xf>
    <xf numFmtId="49" fontId="6" fillId="0" borderId="15" xfId="0" applyNumberFormat="1" applyFont="1" applyBorder="1" applyAlignment="1">
      <alignment horizontal="center" vertical="center"/>
    </xf>
    <xf numFmtId="0" fontId="15" fillId="11" borderId="0" xfId="0" applyFont="1" applyFill="1" applyAlignment="1">
      <alignment vertical="center"/>
    </xf>
    <xf numFmtId="49" fontId="3" fillId="0" borderId="3" xfId="0" applyNumberFormat="1" applyFont="1" applyBorder="1" applyAlignment="1">
      <alignment horizontal="center"/>
    </xf>
    <xf numFmtId="38" fontId="3" fillId="10" borderId="3" xfId="0" applyNumberFormat="1" applyFont="1" applyFill="1" applyBorder="1" applyAlignment="1">
      <alignment horizontal="right"/>
    </xf>
    <xf numFmtId="38" fontId="46" fillId="10" borderId="3" xfId="0" applyNumberFormat="1" applyFont="1" applyFill="1" applyBorder="1" applyAlignment="1">
      <alignment horizontal="right"/>
    </xf>
    <xf numFmtId="0" fontId="45" fillId="0" borderId="3" xfId="0" applyFont="1" applyBorder="1" applyAlignment="1">
      <alignment vertical="center" wrapText="1"/>
    </xf>
    <xf numFmtId="38" fontId="2" fillId="14" borderId="3" xfId="0" applyNumberFormat="1" applyFont="1" applyFill="1" applyBorder="1" applyAlignment="1">
      <alignment horizontal="right" vertical="center"/>
    </xf>
    <xf numFmtId="49" fontId="6" fillId="0" borderId="3" xfId="0" applyNumberFormat="1" applyFont="1" applyBorder="1" applyAlignment="1">
      <alignment horizontal="center" vertical="center"/>
    </xf>
    <xf numFmtId="0" fontId="6" fillId="0" borderId="3" xfId="0" applyFont="1" applyBorder="1" applyAlignment="1">
      <alignment vertical="center"/>
    </xf>
    <xf numFmtId="38" fontId="6" fillId="14" borderId="3" xfId="0" applyNumberFormat="1" applyFont="1" applyFill="1" applyBorder="1" applyAlignment="1">
      <alignment horizontal="right" vertical="center"/>
    </xf>
    <xf numFmtId="0" fontId="44" fillId="0" borderId="0" xfId="0" applyFont="1"/>
    <xf numFmtId="0" fontId="2" fillId="0" borderId="0" xfId="0" applyFont="1" applyAlignment="1">
      <alignment horizontal="center" vertical="center"/>
    </xf>
    <xf numFmtId="0" fontId="2" fillId="12" borderId="5" xfId="0" applyFont="1" applyFill="1" applyBorder="1" applyAlignment="1">
      <alignment horizontal="center"/>
    </xf>
    <xf numFmtId="38" fontId="13" fillId="0" borderId="34" xfId="0" applyNumberFormat="1" applyFont="1" applyBorder="1" applyAlignment="1">
      <alignment horizontal="right" vertical="center" wrapText="1"/>
    </xf>
    <xf numFmtId="0" fontId="0" fillId="19" borderId="73" xfId="0" applyFill="1" applyBorder="1" applyAlignment="1">
      <alignment vertical="center"/>
    </xf>
    <xf numFmtId="0" fontId="0" fillId="19" borderId="74" xfId="0" applyFill="1" applyBorder="1" applyAlignment="1">
      <alignment vertical="center"/>
    </xf>
    <xf numFmtId="49" fontId="2" fillId="0" borderId="5" xfId="0" applyNumberFormat="1" applyFont="1" applyBorder="1" applyAlignment="1">
      <alignment horizontal="center"/>
    </xf>
    <xf numFmtId="38" fontId="2" fillId="10" borderId="5" xfId="0" applyNumberFormat="1" applyFont="1" applyFill="1" applyBorder="1" applyAlignment="1">
      <alignment horizontal="right"/>
    </xf>
    <xf numFmtId="49" fontId="44" fillId="0" borderId="0" xfId="0" applyNumberFormat="1" applyFont="1" applyAlignment="1">
      <alignment vertical="center"/>
    </xf>
    <xf numFmtId="37" fontId="2" fillId="0" borderId="0" xfId="0" applyNumberFormat="1" applyFont="1" applyAlignment="1">
      <alignment vertical="center"/>
    </xf>
    <xf numFmtId="49" fontId="10" fillId="0" borderId="3" xfId="0" applyNumberFormat="1" applyFont="1" applyBorder="1" applyAlignment="1">
      <alignment horizontal="center"/>
    </xf>
    <xf numFmtId="38" fontId="10" fillId="14" borderId="3" xfId="0" applyNumberFormat="1" applyFont="1" applyFill="1" applyBorder="1" applyAlignment="1">
      <alignment horizontal="right"/>
    </xf>
    <xf numFmtId="49" fontId="10" fillId="0" borderId="3" xfId="0" applyNumberFormat="1" applyFont="1" applyBorder="1" applyAlignment="1">
      <alignment horizontal="center" vertical="center"/>
    </xf>
    <xf numFmtId="38" fontId="13" fillId="0" borderId="3" xfId="0" applyNumberFormat="1" applyFont="1" applyBorder="1" applyAlignment="1">
      <alignment horizontal="right" vertical="center" wrapText="1"/>
    </xf>
    <xf numFmtId="49" fontId="10" fillId="0" borderId="15" xfId="0" applyNumberFormat="1" applyFont="1" applyBorder="1" applyAlignment="1">
      <alignment horizontal="center" vertical="center"/>
    </xf>
    <xf numFmtId="38" fontId="10" fillId="14" borderId="16" xfId="0" applyNumberFormat="1" applyFont="1" applyFill="1" applyBorder="1" applyAlignment="1">
      <alignment horizontal="right" vertical="center"/>
    </xf>
    <xf numFmtId="38" fontId="2" fillId="0" borderId="0" xfId="0" applyNumberFormat="1" applyFont="1" applyAlignment="1">
      <alignment horizontal="right"/>
    </xf>
    <xf numFmtId="38" fontId="46" fillId="10" borderId="5" xfId="0" applyNumberFormat="1" applyFont="1" applyFill="1" applyBorder="1" applyAlignment="1">
      <alignment horizontal="right"/>
    </xf>
    <xf numFmtId="49" fontId="6" fillId="0" borderId="34" xfId="0" applyNumberFormat="1" applyFont="1" applyBorder="1" applyAlignment="1">
      <alignment horizontal="center"/>
    </xf>
    <xf numFmtId="49" fontId="6" fillId="19" borderId="72" xfId="0" applyNumberFormat="1" applyFont="1" applyFill="1" applyBorder="1" applyAlignment="1">
      <alignment vertical="center"/>
    </xf>
    <xf numFmtId="49" fontId="6" fillId="19" borderId="73" xfId="0" applyNumberFormat="1" applyFont="1" applyFill="1" applyBorder="1" applyAlignment="1">
      <alignment vertical="center"/>
    </xf>
    <xf numFmtId="49" fontId="6" fillId="19" borderId="74" xfId="0" applyNumberFormat="1" applyFont="1" applyFill="1" applyBorder="1" applyAlignment="1">
      <alignment vertical="center"/>
    </xf>
    <xf numFmtId="0" fontId="2" fillId="12" borderId="77" xfId="0" applyFont="1" applyFill="1" applyBorder="1" applyAlignment="1">
      <alignment horizontal="center" vertical="center"/>
    </xf>
    <xf numFmtId="49" fontId="48" fillId="0" borderId="0" xfId="0" applyNumberFormat="1" applyFont="1" applyAlignment="1">
      <alignment horizontal="left" vertical="center" indent="2"/>
    </xf>
    <xf numFmtId="0" fontId="2" fillId="0" borderId="5" xfId="0" applyFont="1" applyBorder="1" applyAlignment="1">
      <alignment horizontal="left" indent="2"/>
    </xf>
    <xf numFmtId="0" fontId="2" fillId="0" borderId="3" xfId="0" applyFont="1" applyBorder="1" applyAlignment="1">
      <alignment horizontal="left" indent="2"/>
    </xf>
    <xf numFmtId="0" fontId="44" fillId="0" borderId="34" xfId="0" applyFont="1" applyBorder="1"/>
    <xf numFmtId="49" fontId="2" fillId="12" borderId="78" xfId="0" applyNumberFormat="1" applyFont="1" applyFill="1" applyBorder="1" applyAlignment="1">
      <alignment horizontal="center"/>
    </xf>
    <xf numFmtId="49" fontId="6" fillId="0" borderId="49" xfId="0" applyNumberFormat="1" applyFont="1" applyBorder="1" applyAlignment="1">
      <alignment horizontal="center"/>
    </xf>
    <xf numFmtId="0" fontId="44" fillId="0" borderId="10" xfId="0" applyFont="1" applyBorder="1"/>
    <xf numFmtId="38" fontId="6" fillId="14" borderId="11" xfId="0" applyNumberFormat="1" applyFont="1" applyFill="1" applyBorder="1" applyAlignment="1">
      <alignment horizontal="right"/>
    </xf>
    <xf numFmtId="0" fontId="45" fillId="0" borderId="0" xfId="0" applyFont="1"/>
    <xf numFmtId="49" fontId="6" fillId="0" borderId="48" xfId="0" applyNumberFormat="1" applyFont="1" applyBorder="1" applyAlignment="1">
      <alignment horizontal="center" vertical="center"/>
    </xf>
    <xf numFmtId="0" fontId="44" fillId="0" borderId="3" xfId="0" applyFont="1" applyBorder="1" applyAlignment="1">
      <alignment wrapText="1"/>
    </xf>
    <xf numFmtId="0" fontId="44" fillId="0" borderId="0" xfId="0" applyFont="1" applyAlignment="1">
      <alignment wrapText="1"/>
    </xf>
    <xf numFmtId="0" fontId="14" fillId="13" borderId="34" xfId="0" applyFont="1" applyFill="1" applyBorder="1" applyAlignment="1">
      <alignment horizontal="center" vertical="center"/>
    </xf>
    <xf numFmtId="0" fontId="44" fillId="0" borderId="3" xfId="0" applyFont="1" applyBorder="1" applyAlignment="1">
      <alignment vertical="center" wrapText="1"/>
    </xf>
    <xf numFmtId="0" fontId="29" fillId="0" borderId="79" xfId="0" applyFont="1" applyBorder="1" applyAlignment="1">
      <alignment horizontal="center" vertical="center"/>
    </xf>
    <xf numFmtId="0" fontId="24" fillId="0" borderId="80" xfId="0" applyFont="1" applyBorder="1" applyAlignment="1">
      <alignment horizontal="left" vertical="center" wrapText="1"/>
    </xf>
    <xf numFmtId="0" fontId="29" fillId="0" borderId="81" xfId="0" applyFont="1" applyBorder="1" applyAlignment="1">
      <alignment horizontal="center" vertical="center"/>
    </xf>
    <xf numFmtId="0" fontId="23" fillId="0" borderId="82" xfId="0" applyFont="1" applyBorder="1" applyAlignment="1">
      <alignment horizontal="left" vertical="center" wrapText="1"/>
    </xf>
    <xf numFmtId="0" fontId="24" fillId="0" borderId="82" xfId="0" applyFont="1" applyBorder="1" applyAlignment="1">
      <alignment horizontal="left" vertical="center" wrapText="1"/>
    </xf>
    <xf numFmtId="0" fontId="2" fillId="0" borderId="5" xfId="0" applyFont="1" applyBorder="1" applyAlignment="1">
      <alignment horizontal="left"/>
    </xf>
    <xf numFmtId="0" fontId="2" fillId="0" borderId="3" xfId="0" applyFont="1" applyBorder="1" applyAlignment="1">
      <alignment horizontal="left"/>
    </xf>
    <xf numFmtId="49" fontId="3" fillId="0" borderId="7" xfId="0" applyNumberFormat="1" applyFont="1" applyBorder="1" applyAlignment="1">
      <alignment horizontal="center"/>
    </xf>
    <xf numFmtId="37" fontId="3" fillId="9" borderId="3" xfId="1" applyNumberFormat="1" applyFont="1" applyFill="1" applyBorder="1" applyAlignment="1">
      <alignment vertical="center" wrapText="1"/>
    </xf>
    <xf numFmtId="0" fontId="2" fillId="0" borderId="3" xfId="0" applyFont="1" applyBorder="1" applyAlignment="1">
      <alignment vertical="center"/>
    </xf>
    <xf numFmtId="37" fontId="3" fillId="8" borderId="3" xfId="1" applyNumberFormat="1" applyFont="1" applyFill="1" applyBorder="1" applyAlignment="1">
      <alignment vertical="center"/>
    </xf>
    <xf numFmtId="37" fontId="3" fillId="20" borderId="3" xfId="0" applyNumberFormat="1" applyFont="1" applyFill="1" applyBorder="1"/>
    <xf numFmtId="49" fontId="10" fillId="0" borderId="7" xfId="0" applyNumberFormat="1" applyFont="1" applyBorder="1" applyAlignment="1">
      <alignment horizontal="center" vertical="center"/>
    </xf>
    <xf numFmtId="0" fontId="44" fillId="0" borderId="3" xfId="0" applyFont="1" applyBorder="1" applyAlignment="1">
      <alignment vertical="center"/>
    </xf>
    <xf numFmtId="0" fontId="11" fillId="0" borderId="0" xfId="0" applyFont="1" applyAlignment="1">
      <alignment vertical="center"/>
    </xf>
    <xf numFmtId="37" fontId="10" fillId="0" borderId="83" xfId="0" applyNumberFormat="1" applyFont="1" applyBorder="1" applyAlignment="1">
      <alignment vertical="center"/>
    </xf>
    <xf numFmtId="0" fontId="13" fillId="0" borderId="3" xfId="0" applyFont="1" applyBorder="1" applyAlignment="1">
      <alignment horizontal="left" vertical="center" wrapText="1"/>
    </xf>
    <xf numFmtId="0" fontId="23" fillId="0" borderId="84" xfId="0" applyFont="1" applyBorder="1" applyAlignment="1">
      <alignment vertical="center" wrapText="1"/>
    </xf>
    <xf numFmtId="0" fontId="2" fillId="12" borderId="85" xfId="0" applyFont="1" applyFill="1" applyBorder="1" applyAlignment="1">
      <alignment horizontal="center"/>
    </xf>
    <xf numFmtId="49" fontId="2" fillId="12" borderId="12" xfId="0" applyNumberFormat="1" applyFont="1" applyFill="1" applyBorder="1" applyAlignment="1">
      <alignment horizontal="center" wrapText="1"/>
    </xf>
    <xf numFmtId="49" fontId="6" fillId="0" borderId="13" xfId="0" applyNumberFormat="1" applyFont="1" applyBorder="1" applyAlignment="1">
      <alignment horizontal="center" vertical="center" wrapText="1"/>
    </xf>
    <xf numFmtId="0" fontId="6" fillId="0" borderId="14" xfId="0" applyFont="1" applyBorder="1" applyAlignment="1">
      <alignment horizontal="center" vertical="center" wrapText="1"/>
    </xf>
    <xf numFmtId="49" fontId="2" fillId="12" borderId="48" xfId="0" applyNumberFormat="1" applyFont="1" applyFill="1" applyBorder="1" applyAlignment="1">
      <alignment horizontal="center"/>
    </xf>
    <xf numFmtId="49" fontId="2" fillId="0" borderId="3" xfId="0" applyNumberFormat="1" applyFont="1" applyBorder="1" applyAlignment="1">
      <alignment horizontal="center" vertical="center" wrapText="1"/>
    </xf>
    <xf numFmtId="0" fontId="2" fillId="0" borderId="3" xfId="0" applyFont="1" applyBorder="1" applyAlignment="1">
      <alignment horizontal="left" vertical="center" wrapText="1"/>
    </xf>
    <xf numFmtId="37" fontId="2" fillId="10" borderId="8" xfId="0" applyNumberFormat="1" applyFont="1" applyFill="1" applyBorder="1" applyAlignment="1">
      <alignment horizontal="right" vertical="center"/>
    </xf>
    <xf numFmtId="0" fontId="48" fillId="0" borderId="0" xfId="0" applyFont="1" applyAlignment="1">
      <alignment horizontal="left" vertical="top"/>
    </xf>
    <xf numFmtId="49" fontId="3" fillId="0" borderId="3" xfId="0" applyNumberFormat="1" applyFont="1" applyBorder="1" applyAlignment="1">
      <alignment horizontal="center" vertical="center" wrapText="1"/>
    </xf>
    <xf numFmtId="0" fontId="2" fillId="0" borderId="3" xfId="0" applyFont="1" applyBorder="1" applyAlignment="1">
      <alignment horizontal="justify" vertical="center" wrapText="1"/>
    </xf>
    <xf numFmtId="37" fontId="3" fillId="8" borderId="8" xfId="1" applyNumberFormat="1" applyFont="1" applyFill="1" applyBorder="1" applyAlignment="1">
      <alignment vertical="center"/>
    </xf>
    <xf numFmtId="37" fontId="2" fillId="21" borderId="8" xfId="0" applyNumberFormat="1" applyFont="1" applyFill="1" applyBorder="1" applyAlignment="1">
      <alignment horizontal="right" vertical="center"/>
    </xf>
    <xf numFmtId="37" fontId="3" fillId="8" borderId="8" xfId="1" applyNumberFormat="1" applyFont="1" applyFill="1" applyBorder="1" applyAlignment="1">
      <alignment horizontal="right" vertical="center"/>
    </xf>
    <xf numFmtId="37" fontId="9" fillId="21" borderId="8" xfId="0" applyNumberFormat="1" applyFont="1" applyFill="1" applyBorder="1" applyAlignment="1">
      <alignment horizontal="right" vertical="center"/>
    </xf>
    <xf numFmtId="49" fontId="2" fillId="12" borderId="49" xfId="0" applyNumberFormat="1" applyFont="1" applyFill="1" applyBorder="1" applyAlignment="1">
      <alignment horizontal="center"/>
    </xf>
    <xf numFmtId="49" fontId="2" fillId="0" borderId="10" xfId="0" applyNumberFormat="1" applyFont="1" applyBorder="1" applyAlignment="1">
      <alignment horizontal="center" vertical="center" wrapText="1"/>
    </xf>
    <xf numFmtId="37" fontId="2" fillId="14" borderId="11" xfId="0" applyNumberFormat="1" applyFont="1" applyFill="1" applyBorder="1" applyAlignment="1">
      <alignment horizontal="right" vertical="center"/>
    </xf>
    <xf numFmtId="0" fontId="49" fillId="0" borderId="0" xfId="0" applyFont="1" applyAlignment="1">
      <alignment horizontal="left" vertical="top"/>
    </xf>
    <xf numFmtId="0" fontId="2" fillId="0" borderId="0" xfId="0" applyFont="1" applyAlignment="1">
      <alignment horizontal="justify" vertical="center"/>
    </xf>
    <xf numFmtId="0" fontId="11" fillId="11" borderId="0" xfId="0" applyFont="1" applyFill="1" applyAlignment="1">
      <alignment vertical="center"/>
    </xf>
    <xf numFmtId="0" fontId="2" fillId="12" borderId="15" xfId="0" applyFont="1" applyFill="1" applyBorder="1" applyAlignment="1">
      <alignment horizontal="center"/>
    </xf>
    <xf numFmtId="0" fontId="2" fillId="12" borderId="16" xfId="0" applyFont="1" applyFill="1" applyBorder="1" applyAlignment="1">
      <alignment horizontal="center"/>
    </xf>
    <xf numFmtId="0" fontId="2" fillId="12" borderId="62" xfId="0" applyFont="1" applyFill="1" applyBorder="1" applyAlignment="1">
      <alignment horizontal="center" wrapText="1"/>
    </xf>
    <xf numFmtId="0" fontId="6" fillId="0" borderId="63" xfId="0" applyFont="1" applyBorder="1" applyAlignment="1">
      <alignment horizontal="center" vertical="center"/>
    </xf>
    <xf numFmtId="37" fontId="6" fillId="0" borderId="64" xfId="0" applyNumberFormat="1" applyFont="1" applyBorder="1" applyAlignment="1">
      <alignment horizontal="center" vertical="center" wrapText="1"/>
    </xf>
    <xf numFmtId="0" fontId="2" fillId="0" borderId="3" xfId="0" applyFont="1" applyBorder="1" applyAlignment="1">
      <alignment horizontal="center" wrapText="1"/>
    </xf>
    <xf numFmtId="37" fontId="2" fillId="10" borderId="3" xfId="0" applyNumberFormat="1" applyFont="1" applyFill="1" applyBorder="1" applyAlignment="1">
      <alignment horizontal="right" vertical="center"/>
    </xf>
    <xf numFmtId="37" fontId="2" fillId="14" borderId="8" xfId="0" applyNumberFormat="1" applyFont="1" applyFill="1" applyBorder="1" applyAlignment="1">
      <alignment horizontal="right" vertical="center"/>
    </xf>
    <xf numFmtId="37" fontId="2" fillId="10" borderId="14" xfId="0" applyNumberFormat="1" applyFont="1" applyFill="1" applyBorder="1"/>
    <xf numFmtId="37" fontId="2" fillId="19" borderId="3" xfId="0" applyNumberFormat="1" applyFont="1" applyFill="1" applyBorder="1" applyAlignment="1">
      <alignment vertical="center"/>
    </xf>
    <xf numFmtId="37" fontId="2" fillId="10" borderId="8" xfId="0" applyNumberFormat="1" applyFont="1" applyFill="1" applyBorder="1"/>
    <xf numFmtId="49" fontId="3" fillId="0" borderId="3" xfId="0" applyNumberFormat="1" applyFont="1" applyBorder="1" applyAlignment="1">
      <alignment horizontal="center" wrapText="1"/>
    </xf>
    <xf numFmtId="37" fontId="3" fillId="8" borderId="3" xfId="1" applyNumberFormat="1" applyFont="1" applyFill="1" applyBorder="1" applyAlignment="1">
      <alignment horizontal="right" vertical="center" wrapText="1"/>
    </xf>
    <xf numFmtId="0" fontId="2" fillId="12" borderId="49" xfId="0" applyFont="1" applyFill="1" applyBorder="1" applyAlignment="1">
      <alignment horizontal="center"/>
    </xf>
    <xf numFmtId="0" fontId="6" fillId="0" borderId="10" xfId="0" applyFont="1" applyBorder="1"/>
    <xf numFmtId="37" fontId="6" fillId="14" borderId="11" xfId="0" applyNumberFormat="1" applyFont="1" applyFill="1" applyBorder="1"/>
    <xf numFmtId="0" fontId="3" fillId="0" borderId="3" xfId="0" applyFont="1" applyBorder="1" applyAlignment="1">
      <alignment horizontal="center" wrapText="1"/>
    </xf>
    <xf numFmtId="37" fontId="6" fillId="14" borderId="3" xfId="0" applyNumberFormat="1" applyFont="1" applyFill="1" applyBorder="1" applyAlignment="1">
      <alignment horizontal="right" vertical="center"/>
    </xf>
    <xf numFmtId="37" fontId="6" fillId="14" borderId="8" xfId="0" applyNumberFormat="1" applyFont="1" applyFill="1" applyBorder="1" applyAlignment="1">
      <alignment horizontal="right" vertical="center"/>
    </xf>
    <xf numFmtId="49" fontId="2" fillId="0" borderId="10" xfId="0" applyNumberFormat="1" applyFont="1" applyBorder="1" applyAlignment="1">
      <alignment horizontal="center"/>
    </xf>
    <xf numFmtId="49" fontId="6" fillId="0" borderId="10" xfId="0" applyNumberFormat="1" applyFont="1" applyBorder="1" applyAlignment="1">
      <alignment vertical="center" wrapText="1"/>
    </xf>
    <xf numFmtId="49" fontId="2" fillId="0" borderId="11" xfId="0" applyNumberFormat="1" applyFont="1" applyBorder="1" applyAlignment="1">
      <alignment horizontal="center" vertical="center" wrapText="1"/>
    </xf>
    <xf numFmtId="37" fontId="2" fillId="0" borderId="3" xfId="0" applyNumberFormat="1" applyFont="1" applyBorder="1" applyAlignment="1">
      <alignment horizontal="center" wrapText="1"/>
    </xf>
    <xf numFmtId="37" fontId="2" fillId="14" borderId="8" xfId="0" applyNumberFormat="1" applyFont="1" applyFill="1" applyBorder="1" applyAlignment="1">
      <alignment vertical="center"/>
    </xf>
    <xf numFmtId="37" fontId="2" fillId="19" borderId="8" xfId="0" applyNumberFormat="1" applyFont="1" applyFill="1" applyBorder="1" applyAlignment="1">
      <alignment vertical="center"/>
    </xf>
    <xf numFmtId="0" fontId="50" fillId="0" borderId="0" xfId="0" applyFont="1" applyAlignment="1">
      <alignment horizontal="left" vertical="top"/>
    </xf>
    <xf numFmtId="37" fontId="3" fillId="0" borderId="3" xfId="0" applyNumberFormat="1" applyFont="1" applyBorder="1" applyAlignment="1">
      <alignment horizontal="center" wrapText="1"/>
    </xf>
    <xf numFmtId="37" fontId="2" fillId="14" borderId="3" xfId="0" applyNumberFormat="1" applyFont="1" applyFill="1" applyBorder="1" applyAlignment="1">
      <alignment vertical="center"/>
    </xf>
    <xf numFmtId="49" fontId="2" fillId="0" borderId="10" xfId="0" applyNumberFormat="1" applyFont="1" applyBorder="1" applyAlignment="1">
      <alignment horizontal="center" wrapText="1"/>
    </xf>
    <xf numFmtId="49" fontId="2" fillId="0" borderId="10" xfId="0" applyNumberFormat="1" applyFont="1" applyBorder="1" applyAlignment="1">
      <alignment horizontal="center" vertical="center"/>
    </xf>
    <xf numFmtId="49" fontId="2" fillId="0" borderId="11" xfId="0" applyNumberFormat="1" applyFont="1" applyBorder="1" applyAlignment="1">
      <alignment horizontal="center" vertical="center"/>
    </xf>
    <xf numFmtId="49" fontId="3" fillId="9" borderId="86" xfId="1" applyNumberFormat="1" applyFont="1" applyFill="1" applyBorder="1" applyAlignment="1">
      <alignment horizontal="left" vertical="center" wrapText="1"/>
    </xf>
    <xf numFmtId="37" fontId="3" fillId="14" borderId="10" xfId="0" applyNumberFormat="1" applyFont="1" applyFill="1" applyBorder="1"/>
    <xf numFmtId="37" fontId="3" fillId="0" borderId="51" xfId="0" applyNumberFormat="1" applyFont="1" applyBorder="1"/>
    <xf numFmtId="0" fontId="33" fillId="0" borderId="87" xfId="2" applyFont="1" applyBorder="1" applyAlignment="1">
      <alignment vertical="center"/>
    </xf>
    <xf numFmtId="0" fontId="3" fillId="0" borderId="3" xfId="0" applyFont="1" applyBorder="1" applyAlignment="1">
      <alignment vertical="center" wrapText="1"/>
    </xf>
    <xf numFmtId="0" fontId="10" fillId="0" borderId="10" xfId="0" applyFont="1" applyBorder="1" applyAlignment="1">
      <alignment vertical="center" wrapText="1"/>
    </xf>
    <xf numFmtId="0" fontId="3" fillId="0" borderId="5" xfId="0" applyFont="1" applyBorder="1" applyAlignment="1">
      <alignment vertical="center" wrapText="1"/>
    </xf>
    <xf numFmtId="0" fontId="3" fillId="0" borderId="34" xfId="0" applyFont="1" applyBorder="1" applyAlignment="1">
      <alignment vertical="center" wrapText="1"/>
    </xf>
    <xf numFmtId="0" fontId="3" fillId="0" borderId="10" xfId="0" applyFont="1" applyBorder="1" applyAlignment="1">
      <alignment vertical="center" wrapText="1"/>
    </xf>
    <xf numFmtId="0" fontId="10" fillId="0" borderId="66" xfId="0" applyFont="1" applyBorder="1" applyAlignment="1">
      <alignment vertical="center" wrapText="1"/>
    </xf>
    <xf numFmtId="0" fontId="3" fillId="0" borderId="7" xfId="0" applyFont="1" applyBorder="1" applyAlignment="1">
      <alignment horizontal="center" vertical="center" wrapText="1"/>
    </xf>
    <xf numFmtId="0" fontId="10" fillId="0" borderId="9" xfId="0" applyFont="1" applyBorder="1" applyAlignment="1">
      <alignment horizontal="center" vertical="center" wrapText="1"/>
    </xf>
    <xf numFmtId="49" fontId="3" fillId="0" borderId="9" xfId="0" applyNumberFormat="1" applyFont="1" applyBorder="1" applyAlignment="1">
      <alignment horizontal="center" vertical="center" wrapText="1"/>
    </xf>
    <xf numFmtId="165" fontId="51" fillId="0" borderId="17" xfId="0" applyNumberFormat="1" applyFont="1" applyBorder="1" applyAlignment="1">
      <alignment horizontal="center" vertical="center"/>
    </xf>
    <xf numFmtId="165" fontId="51" fillId="0" borderId="21" xfId="0" applyNumberFormat="1" applyFont="1" applyBorder="1" applyAlignment="1">
      <alignment horizontal="center" vertical="center"/>
    </xf>
    <xf numFmtId="165" fontId="51" fillId="0" borderId="65" xfId="0" applyNumberFormat="1" applyFont="1" applyBorder="1" applyAlignment="1">
      <alignment horizontal="center" vertical="center"/>
    </xf>
    <xf numFmtId="165" fontId="52" fillId="0" borderId="19" xfId="0" applyNumberFormat="1" applyFont="1" applyBorder="1" applyAlignment="1">
      <alignment horizontal="center" vertical="center"/>
    </xf>
    <xf numFmtId="37" fontId="3" fillId="22" borderId="0" xfId="1" applyNumberFormat="1" applyFont="1" applyFill="1" applyAlignment="1">
      <alignment horizontal="left" vertical="center" wrapText="1"/>
    </xf>
    <xf numFmtId="37" fontId="3" fillId="23" borderId="0" xfId="1" applyNumberFormat="1" applyFont="1" applyFill="1" applyAlignment="1">
      <alignment horizontal="left" vertical="center" wrapText="1"/>
    </xf>
    <xf numFmtId="37" fontId="3" fillId="24" borderId="0" xfId="0" applyNumberFormat="1" applyFont="1" applyFill="1"/>
    <xf numFmtId="0" fontId="2" fillId="25" borderId="0" xfId="0" applyFont="1" applyFill="1"/>
    <xf numFmtId="37" fontId="7" fillId="26" borderId="0" xfId="0" applyNumberFormat="1" applyFont="1" applyFill="1"/>
    <xf numFmtId="37" fontId="7" fillId="27" borderId="0" xfId="0" applyNumberFormat="1" applyFont="1" applyFill="1"/>
    <xf numFmtId="38" fontId="9" fillId="27" borderId="1" xfId="0" applyNumberFormat="1" applyFont="1" applyFill="1" applyBorder="1"/>
    <xf numFmtId="0" fontId="2" fillId="10" borderId="7" xfId="0" applyFont="1" applyFill="1" applyBorder="1"/>
    <xf numFmtId="0" fontId="53" fillId="0" borderId="0" xfId="0" applyFont="1" applyAlignment="1">
      <alignment wrapText="1"/>
    </xf>
    <xf numFmtId="37" fontId="2" fillId="28" borderId="34" xfId="0" applyNumberFormat="1" applyFont="1" applyFill="1" applyBorder="1" applyAlignment="1">
      <alignment horizontal="right"/>
    </xf>
    <xf numFmtId="0" fontId="0" fillId="19" borderId="77" xfId="0" applyFill="1" applyBorder="1"/>
    <xf numFmtId="0" fontId="0" fillId="19" borderId="15" xfId="0" applyFill="1" applyBorder="1"/>
    <xf numFmtId="0" fontId="0" fillId="19" borderId="89" xfId="0" applyFill="1" applyBorder="1"/>
    <xf numFmtId="0" fontId="1" fillId="0" borderId="15" xfId="0" applyFont="1" applyBorder="1"/>
    <xf numFmtId="49" fontId="6" fillId="12" borderId="77" xfId="0" applyNumberFormat="1" applyFont="1" applyFill="1" applyBorder="1" applyAlignment="1">
      <alignment horizontal="center"/>
    </xf>
    <xf numFmtId="0" fontId="11" fillId="11" borderId="90" xfId="0" applyFont="1" applyFill="1" applyBorder="1" applyAlignment="1">
      <alignment vertical="center"/>
    </xf>
    <xf numFmtId="49" fontId="6" fillId="12" borderId="3" xfId="0" applyNumberFormat="1" applyFont="1" applyFill="1" applyBorder="1" applyAlignment="1">
      <alignment horizontal="center"/>
    </xf>
    <xf numFmtId="0" fontId="0" fillId="0" borderId="0" xfId="0" applyAlignment="1">
      <alignment wrapText="1"/>
    </xf>
    <xf numFmtId="0" fontId="6" fillId="0" borderId="88" xfId="0" applyFont="1" applyBorder="1" applyAlignment="1">
      <alignment horizontal="center" vertical="center" wrapText="1"/>
    </xf>
    <xf numFmtId="0" fontId="54" fillId="10" borderId="3" xfId="0" applyFont="1" applyFill="1" applyBorder="1" applyAlignment="1">
      <alignment horizontal="center" vertical="center"/>
    </xf>
    <xf numFmtId="49" fontId="2" fillId="12" borderId="3" xfId="0" quotePrefix="1" applyNumberFormat="1" applyFont="1" applyFill="1" applyBorder="1" applyAlignment="1">
      <alignment horizontal="center"/>
    </xf>
    <xf numFmtId="0" fontId="2" fillId="0" borderId="3" xfId="0" applyFont="1" applyBorder="1" applyAlignment="1">
      <alignment wrapText="1"/>
    </xf>
    <xf numFmtId="0" fontId="3" fillId="12" borderId="34" xfId="0" applyFont="1" applyFill="1" applyBorder="1" applyAlignment="1">
      <alignment horizontal="center" vertical="center"/>
    </xf>
    <xf numFmtId="0" fontId="10" fillId="0" borderId="88" xfId="0" applyFont="1" applyBorder="1" applyAlignment="1">
      <alignment horizontal="center" vertical="center" wrapText="1"/>
    </xf>
    <xf numFmtId="49" fontId="3" fillId="12" borderId="3" xfId="0" applyNumberFormat="1" applyFont="1" applyFill="1" applyBorder="1" applyAlignment="1">
      <alignment horizontal="center"/>
    </xf>
    <xf numFmtId="0" fontId="3" fillId="0" borderId="3" xfId="0" applyFont="1" applyBorder="1"/>
    <xf numFmtId="49" fontId="6" fillId="12" borderId="72" xfId="0" applyNumberFormat="1" applyFont="1" applyFill="1" applyBorder="1" applyAlignment="1">
      <alignment horizontal="center"/>
    </xf>
    <xf numFmtId="0" fontId="1" fillId="0" borderId="85" xfId="0" quotePrefix="1" applyFont="1" applyBorder="1" applyAlignment="1">
      <alignment horizontal="center"/>
    </xf>
    <xf numFmtId="0" fontId="1" fillId="0" borderId="85" xfId="0" applyFont="1" applyBorder="1"/>
    <xf numFmtId="0" fontId="1" fillId="28" borderId="85" xfId="0" applyFont="1" applyFill="1" applyBorder="1"/>
    <xf numFmtId="0" fontId="6" fillId="0" borderId="34" xfId="0" applyFont="1" applyBorder="1" applyAlignment="1">
      <alignment horizontal="center" vertical="center" wrapText="1"/>
    </xf>
    <xf numFmtId="0" fontId="3" fillId="12" borderId="3" xfId="0" applyFont="1" applyFill="1" applyBorder="1" applyAlignment="1">
      <alignment horizontal="center"/>
    </xf>
    <xf numFmtId="0" fontId="3" fillId="0" borderId="3" xfId="0" applyFont="1" applyBorder="1" applyAlignment="1">
      <alignment vertical="center"/>
    </xf>
    <xf numFmtId="0" fontId="2" fillId="10" borderId="3" xfId="4" applyNumberFormat="1" applyFont="1" applyFill="1" applyBorder="1"/>
    <xf numFmtId="0" fontId="3" fillId="29" borderId="3" xfId="4" applyNumberFormat="1" applyFont="1" applyFill="1" applyBorder="1"/>
    <xf numFmtId="0" fontId="0" fillId="19" borderId="3" xfId="0" applyFill="1" applyBorder="1"/>
    <xf numFmtId="0" fontId="0" fillId="19" borderId="5" xfId="0" applyFill="1" applyBorder="1"/>
    <xf numFmtId="0" fontId="3" fillId="0" borderId="3" xfId="0" applyFont="1" applyBorder="1" applyAlignment="1">
      <alignment horizontal="left"/>
    </xf>
    <xf numFmtId="0" fontId="2" fillId="10" borderId="34" xfId="4" applyNumberFormat="1" applyFont="1" applyFill="1" applyBorder="1"/>
    <xf numFmtId="0" fontId="2" fillId="10" borderId="10" xfId="4" applyNumberFormat="1" applyFont="1" applyFill="1" applyBorder="1"/>
    <xf numFmtId="0" fontId="10" fillId="12" borderId="66" xfId="0" applyFont="1" applyFill="1" applyBorder="1" applyAlignment="1">
      <alignment horizontal="center"/>
    </xf>
    <xf numFmtId="49" fontId="6" fillId="0" borderId="66" xfId="0" applyNumberFormat="1" applyFont="1" applyBorder="1" applyAlignment="1">
      <alignment horizontal="center" wrapText="1"/>
    </xf>
    <xf numFmtId="0" fontId="6" fillId="0" borderId="66" xfId="0" applyFont="1" applyBorder="1" applyAlignment="1">
      <alignment vertical="center" wrapText="1"/>
    </xf>
    <xf numFmtId="38" fontId="6" fillId="29" borderId="15" xfId="0" applyNumberFormat="1" applyFont="1" applyFill="1" applyBorder="1"/>
    <xf numFmtId="38" fontId="6" fillId="19" borderId="3" xfId="0" applyNumberFormat="1" applyFont="1" applyFill="1" applyBorder="1"/>
    <xf numFmtId="0" fontId="3" fillId="0" borderId="0" xfId="0" quotePrefix="1" applyFont="1" applyAlignment="1">
      <alignment horizontal="center"/>
    </xf>
    <xf numFmtId="49" fontId="2" fillId="0" borderId="0" xfId="0" applyNumberFormat="1" applyFont="1" applyAlignment="1">
      <alignment horizontal="center" wrapText="1"/>
    </xf>
    <xf numFmtId="38" fontId="2" fillId="0" borderId="0" xfId="5" applyNumberFormat="1" applyFont="1" applyFill="1" applyBorder="1"/>
    <xf numFmtId="49" fontId="2" fillId="12" borderId="3" xfId="0" applyNumberFormat="1" applyFont="1" applyFill="1" applyBorder="1" applyAlignment="1">
      <alignment horizontal="center" wrapText="1"/>
    </xf>
    <xf numFmtId="37" fontId="7" fillId="26" borderId="3" xfId="0" applyNumberFormat="1" applyFont="1" applyFill="1" applyBorder="1"/>
    <xf numFmtId="37" fontId="3" fillId="24" borderId="3" xfId="0" applyNumberFormat="1" applyFont="1" applyFill="1" applyBorder="1"/>
    <xf numFmtId="37" fontId="7" fillId="26" borderId="34" xfId="0" applyNumberFormat="1" applyFont="1" applyFill="1" applyBorder="1"/>
    <xf numFmtId="0" fontId="3" fillId="12" borderId="0" xfId="0" applyFont="1" applyFill="1" applyAlignment="1">
      <alignment horizontal="center"/>
    </xf>
    <xf numFmtId="38" fontId="2" fillId="10" borderId="3" xfId="5" applyNumberFormat="1" applyFont="1" applyFill="1" applyBorder="1"/>
    <xf numFmtId="38" fontId="2" fillId="0" borderId="73" xfId="5" applyNumberFormat="1" applyFont="1" applyFill="1" applyBorder="1"/>
    <xf numFmtId="0" fontId="10" fillId="0" borderId="3" xfId="0" applyFont="1" applyBorder="1" applyAlignment="1">
      <alignment horizontal="center" vertical="center" wrapText="1"/>
    </xf>
    <xf numFmtId="38" fontId="6" fillId="28" borderId="3" xfId="5" applyNumberFormat="1" applyFont="1" applyFill="1" applyBorder="1"/>
    <xf numFmtId="38" fontId="2" fillId="19" borderId="3" xfId="5" applyNumberFormat="1" applyFont="1" applyFill="1" applyBorder="1"/>
    <xf numFmtId="0" fontId="7" fillId="0" borderId="3" xfId="0" applyFont="1" applyBorder="1" applyAlignment="1">
      <alignment horizontal="left"/>
    </xf>
    <xf numFmtId="0" fontId="3" fillId="12" borderId="3" xfId="0" quotePrefix="1" applyFont="1" applyFill="1" applyBorder="1" applyAlignment="1">
      <alignment horizontal="center"/>
    </xf>
    <xf numFmtId="0" fontId="2" fillId="0" borderId="34" xfId="0" applyFont="1" applyBorder="1" applyAlignment="1">
      <alignment vertical="center" wrapText="1"/>
    </xf>
    <xf numFmtId="38" fontId="2" fillId="19" borderId="34" xfId="5" applyNumberFormat="1" applyFont="1" applyFill="1" applyBorder="1"/>
    <xf numFmtId="38" fontId="6" fillId="28" borderId="34" xfId="5" applyNumberFormat="1" applyFont="1" applyFill="1" applyBorder="1"/>
    <xf numFmtId="0" fontId="3" fillId="12" borderId="10" xfId="0" quotePrefix="1" applyFont="1" applyFill="1" applyBorder="1" applyAlignment="1">
      <alignment horizontal="center"/>
    </xf>
    <xf numFmtId="0" fontId="3" fillId="0" borderId="10" xfId="0" applyFont="1" applyBorder="1" applyAlignment="1">
      <alignment vertical="center"/>
    </xf>
    <xf numFmtId="38" fontId="2" fillId="19" borderId="10" xfId="5" applyNumberFormat="1" applyFont="1" applyFill="1" applyBorder="1"/>
    <xf numFmtId="38" fontId="6" fillId="28" borderId="10" xfId="5" applyNumberFormat="1" applyFont="1" applyFill="1" applyBorder="1"/>
    <xf numFmtId="0" fontId="10" fillId="12" borderId="66" xfId="0" quotePrefix="1" applyFont="1" applyFill="1" applyBorder="1" applyAlignment="1">
      <alignment horizontal="center"/>
    </xf>
    <xf numFmtId="38" fontId="6" fillId="28" borderId="66" xfId="0" applyNumberFormat="1" applyFont="1" applyFill="1" applyBorder="1"/>
    <xf numFmtId="49" fontId="2" fillId="0" borderId="3" xfId="0" applyNumberFormat="1" applyFont="1" applyBorder="1" applyAlignment="1">
      <alignment horizontal="left" wrapText="1"/>
    </xf>
    <xf numFmtId="49" fontId="4" fillId="0" borderId="0" xfId="0" applyNumberFormat="1" applyFont="1" applyAlignment="1">
      <alignment horizontal="left" vertical="center"/>
    </xf>
    <xf numFmtId="0" fontId="6" fillId="0" borderId="0" xfId="0" applyFont="1" applyAlignment="1">
      <alignment horizontal="center" vertical="center" wrapText="1"/>
    </xf>
    <xf numFmtId="0" fontId="10" fillId="0" borderId="0" xfId="0" applyFont="1" applyAlignment="1">
      <alignment horizontal="center" vertical="center" wrapText="1"/>
    </xf>
    <xf numFmtId="0" fontId="56" fillId="11" borderId="2" xfId="0" applyFont="1" applyFill="1" applyBorder="1" applyAlignment="1">
      <alignment vertical="center"/>
    </xf>
    <xf numFmtId="0" fontId="6" fillId="0" borderId="3" xfId="0" applyFont="1" applyBorder="1" applyAlignment="1">
      <alignment horizontal="center"/>
    </xf>
    <xf numFmtId="49" fontId="57" fillId="12" borderId="0" xfId="2" applyNumberFormat="1" applyFont="1" applyFill="1" applyAlignment="1">
      <alignment horizontal="center" vertical="center"/>
    </xf>
    <xf numFmtId="49" fontId="58" fillId="12" borderId="3" xfId="0" applyNumberFormat="1" applyFont="1" applyFill="1" applyBorder="1" applyAlignment="1">
      <alignment horizontal="center" vertical="center"/>
    </xf>
    <xf numFmtId="0" fontId="3"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92" xfId="0" applyFont="1" applyBorder="1" applyAlignment="1">
      <alignment horizontal="left" vertical="center" wrapText="1"/>
    </xf>
    <xf numFmtId="0" fontId="3" fillId="0" borderId="7" xfId="0" applyFont="1" applyBorder="1" applyAlignment="1">
      <alignment horizontal="left" vertical="center" wrapText="1"/>
    </xf>
    <xf numFmtId="49" fontId="58" fillId="12" borderId="3" xfId="0" quotePrefix="1" applyNumberFormat="1" applyFont="1" applyFill="1" applyBorder="1" applyAlignment="1">
      <alignment horizontal="center" vertical="center"/>
    </xf>
    <xf numFmtId="0" fontId="3" fillId="0" borderId="58" xfId="0" applyFont="1" applyBorder="1" applyAlignment="1">
      <alignment horizontal="left" vertical="center" wrapText="1"/>
    </xf>
    <xf numFmtId="0" fontId="3" fillId="0" borderId="0" xfId="0" applyFont="1" applyAlignment="1">
      <alignment horizontal="left" vertical="center" wrapText="1"/>
    </xf>
    <xf numFmtId="0" fontId="1" fillId="0" borderId="3" xfId="0" applyFont="1" applyBorder="1" applyAlignment="1">
      <alignment horizontal="center"/>
    </xf>
    <xf numFmtId="0" fontId="10" fillId="0" borderId="93" xfId="0" applyFont="1" applyBorder="1" applyAlignment="1">
      <alignment horizontal="left" vertical="center" wrapText="1"/>
    </xf>
    <xf numFmtId="37" fontId="10" fillId="24" borderId="3" xfId="0" applyNumberFormat="1" applyFont="1" applyFill="1" applyBorder="1"/>
    <xf numFmtId="49" fontId="59" fillId="0" borderId="0" xfId="0" applyNumberFormat="1" applyFont="1" applyAlignment="1">
      <alignment horizontal="center" vertical="center"/>
    </xf>
    <xf numFmtId="0" fontId="10" fillId="0" borderId="0" xfId="0" applyFont="1" applyAlignment="1">
      <alignment horizontal="left" vertical="center" wrapText="1"/>
    </xf>
    <xf numFmtId="37" fontId="3" fillId="10" borderId="7" xfId="0" applyNumberFormat="1" applyFont="1" applyFill="1" applyBorder="1"/>
    <xf numFmtId="37" fontId="3" fillId="19" borderId="3" xfId="0" applyNumberFormat="1" applyFont="1" applyFill="1" applyBorder="1"/>
    <xf numFmtId="0" fontId="1" fillId="12" borderId="3" xfId="0" applyFont="1" applyFill="1" applyBorder="1" applyAlignment="1">
      <alignment horizontal="center"/>
    </xf>
    <xf numFmtId="37" fontId="10" fillId="0" borderId="3" xfId="0" applyNumberFormat="1" applyFont="1" applyBorder="1"/>
    <xf numFmtId="0" fontId="60" fillId="0" borderId="2" xfId="0" applyFont="1" applyBorder="1" applyAlignment="1">
      <alignment horizontal="center" vertical="center"/>
    </xf>
    <xf numFmtId="0" fontId="55" fillId="0" borderId="0" xfId="0" applyFont="1"/>
    <xf numFmtId="49" fontId="57" fillId="0" borderId="0" xfId="2" applyNumberFormat="1" applyFont="1" applyAlignment="1">
      <alignment horizontal="center" vertical="center"/>
    </xf>
    <xf numFmtId="37" fontId="10" fillId="0" borderId="34" xfId="0" applyNumberFormat="1" applyFont="1" applyBorder="1" applyAlignment="1">
      <alignment horizontal="center" vertical="center" wrapText="1"/>
    </xf>
    <xf numFmtId="49" fontId="58" fillId="12" borderId="51" xfId="0" applyNumberFormat="1" applyFont="1" applyFill="1" applyBorder="1" applyAlignment="1">
      <alignment horizontal="center" vertical="center"/>
    </xf>
    <xf numFmtId="0" fontId="0" fillId="0" borderId="3" xfId="0" applyBorder="1" applyAlignment="1">
      <alignment horizontal="left"/>
    </xf>
    <xf numFmtId="49" fontId="3" fillId="6" borderId="93" xfId="1" applyNumberFormat="1" applyFont="1" applyFill="1" applyBorder="1" applyAlignment="1">
      <alignment horizontal="left" vertical="center" wrapText="1"/>
    </xf>
    <xf numFmtId="0" fontId="0" fillId="0" borderId="3" xfId="0" applyBorder="1" applyAlignment="1">
      <alignment horizontal="left" wrapText="1"/>
    </xf>
    <xf numFmtId="49" fontId="58" fillId="12" borderId="51" xfId="0" quotePrefix="1" applyNumberFormat="1" applyFont="1" applyFill="1" applyBorder="1" applyAlignment="1">
      <alignment horizontal="center" vertical="center"/>
    </xf>
    <xf numFmtId="0" fontId="0" fillId="0" borderId="3" xfId="0" applyBorder="1"/>
    <xf numFmtId="0" fontId="0" fillId="0" borderId="3" xfId="0" applyBorder="1" applyAlignment="1">
      <alignment wrapText="1"/>
    </xf>
    <xf numFmtId="0" fontId="1" fillId="0" borderId="95" xfId="0" applyFont="1" applyBorder="1" applyAlignment="1">
      <alignment horizontal="center"/>
    </xf>
    <xf numFmtId="0" fontId="1" fillId="0" borderId="3" xfId="0" applyFont="1" applyBorder="1"/>
    <xf numFmtId="37" fontId="10" fillId="24" borderId="7" xfId="0" applyNumberFormat="1" applyFont="1" applyFill="1" applyBorder="1"/>
    <xf numFmtId="0" fontId="2" fillId="12" borderId="0" xfId="0" applyFont="1" applyFill="1" applyAlignment="1">
      <alignment horizontal="center"/>
    </xf>
    <xf numFmtId="49" fontId="57" fillId="12" borderId="7" xfId="2" applyNumberFormat="1" applyFont="1" applyFill="1" applyBorder="1" applyAlignment="1">
      <alignment horizontal="center" vertical="center"/>
    </xf>
    <xf numFmtId="0" fontId="6" fillId="12" borderId="3" xfId="0" applyFont="1" applyFill="1" applyBorder="1" applyAlignment="1">
      <alignment horizontal="center"/>
    </xf>
    <xf numFmtId="49" fontId="10" fillId="12" borderId="96" xfId="0" applyNumberFormat="1" applyFont="1" applyFill="1" applyBorder="1" applyAlignment="1">
      <alignment horizontal="center" vertical="center"/>
    </xf>
    <xf numFmtId="0" fontId="6" fillId="0" borderId="97" xfId="0" applyFont="1" applyBorder="1" applyAlignment="1">
      <alignment vertical="center"/>
    </xf>
    <xf numFmtId="37" fontId="10" fillId="24" borderId="98" xfId="0" applyNumberFormat="1" applyFont="1" applyFill="1" applyBorder="1"/>
    <xf numFmtId="49" fontId="1" fillId="0" borderId="0" xfId="0" applyNumberFormat="1" applyFont="1"/>
    <xf numFmtId="37" fontId="63" fillId="0" borderId="0" xfId="0" applyNumberFormat="1" applyFont="1"/>
    <xf numFmtId="37" fontId="0" fillId="0" borderId="0" xfId="0" applyNumberFormat="1"/>
    <xf numFmtId="37" fontId="64" fillId="27" borderId="0" xfId="0" applyNumberFormat="1" applyFont="1" applyFill="1"/>
    <xf numFmtId="37" fontId="64" fillId="26" borderId="0" xfId="0" applyNumberFormat="1" applyFont="1" applyFill="1"/>
    <xf numFmtId="0" fontId="0" fillId="25" borderId="0" xfId="0" applyFill="1"/>
    <xf numFmtId="37" fontId="63" fillId="24" borderId="0" xfId="0" applyNumberFormat="1" applyFont="1" applyFill="1"/>
    <xf numFmtId="37" fontId="63" fillId="0" borderId="0" xfId="0" applyNumberFormat="1" applyFont="1" applyAlignment="1">
      <alignment horizontal="center"/>
    </xf>
    <xf numFmtId="49" fontId="63" fillId="6" borderId="0" xfId="1" applyNumberFormat="1" applyFont="1" applyFill="1" applyAlignment="1">
      <alignment horizontal="left" vertical="center" wrapText="1"/>
    </xf>
    <xf numFmtId="49" fontId="63" fillId="7" borderId="0" xfId="1" applyNumberFormat="1" applyFont="1" applyFill="1" applyAlignment="1">
      <alignment horizontal="left" vertical="center" wrapText="1"/>
    </xf>
    <xf numFmtId="0" fontId="62" fillId="0" borderId="0" xfId="0" applyFont="1" applyAlignment="1">
      <alignment horizontal="center" vertical="center" wrapText="1"/>
    </xf>
    <xf numFmtId="0" fontId="1" fillId="0" borderId="0" xfId="0" applyFont="1" applyAlignment="1">
      <alignment horizontal="center" vertical="center" wrapText="1"/>
    </xf>
    <xf numFmtId="37" fontId="63" fillId="22" borderId="0" xfId="1" applyNumberFormat="1" applyFont="1" applyFill="1" applyAlignment="1">
      <alignment horizontal="left" vertical="center" wrapText="1"/>
    </xf>
    <xf numFmtId="37" fontId="63" fillId="23" borderId="0" xfId="1" applyNumberFormat="1" applyFont="1" applyFill="1" applyAlignment="1">
      <alignment horizontal="left" vertical="center" wrapText="1"/>
    </xf>
    <xf numFmtId="0" fontId="63" fillId="0" borderId="0" xfId="0" applyFont="1" applyAlignment="1">
      <alignment horizontal="left" vertical="center" wrapText="1"/>
    </xf>
    <xf numFmtId="38" fontId="55" fillId="27" borderId="1" xfId="0" applyNumberFormat="1" applyFont="1" applyFill="1" applyBorder="1"/>
    <xf numFmtId="0" fontId="0" fillId="0" borderId="0" xfId="0" applyAlignment="1">
      <alignment horizontal="left" vertical="center" wrapText="1"/>
    </xf>
    <xf numFmtId="0" fontId="0" fillId="12" borderId="3" xfId="0" applyFill="1" applyBorder="1"/>
    <xf numFmtId="0" fontId="0" fillId="0" borderId="3" xfId="0" applyBorder="1" applyAlignment="1">
      <alignment horizontal="center" vertical="center"/>
    </xf>
    <xf numFmtId="0" fontId="1" fillId="0" borderId="0" xfId="0" applyFont="1" applyAlignment="1">
      <alignment horizontal="center" vertical="center"/>
    </xf>
    <xf numFmtId="0" fontId="1" fillId="0" borderId="3" xfId="0" applyFont="1" applyBorder="1" applyAlignment="1">
      <alignment horizontal="center" vertical="center"/>
    </xf>
    <xf numFmtId="0" fontId="1" fillId="0" borderId="3" xfId="0" quotePrefix="1" applyFont="1" applyBorder="1" applyAlignment="1">
      <alignment horizontal="center" vertical="center"/>
    </xf>
    <xf numFmtId="37" fontId="64" fillId="27" borderId="3" xfId="0" applyNumberFormat="1" applyFont="1" applyFill="1" applyBorder="1"/>
    <xf numFmtId="0" fontId="1" fillId="12" borderId="3" xfId="0" quotePrefix="1" applyFont="1" applyFill="1" applyBorder="1" applyAlignment="1">
      <alignment horizontal="center"/>
    </xf>
    <xf numFmtId="0" fontId="1" fillId="29" borderId="3" xfId="0" applyFont="1" applyFill="1" applyBorder="1"/>
    <xf numFmtId="0" fontId="65" fillId="0" borderId="0" xfId="0" applyFont="1"/>
    <xf numFmtId="0" fontId="61" fillId="0" borderId="0" xfId="0" applyFont="1" applyAlignment="1">
      <alignment horizontal="left"/>
    </xf>
    <xf numFmtId="0" fontId="0" fillId="12" borderId="7" xfId="0" applyFill="1" applyBorder="1" applyAlignment="1">
      <alignment horizontal="center"/>
    </xf>
    <xf numFmtId="0" fontId="1" fillId="0" borderId="99"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165" fontId="0" fillId="0" borderId="100" xfId="0" quotePrefix="1" applyNumberFormat="1" applyBorder="1" applyAlignment="1">
      <alignment horizontal="center"/>
    </xf>
    <xf numFmtId="165" fontId="0" fillId="0" borderId="101" xfId="0" quotePrefix="1" applyNumberFormat="1" applyBorder="1" applyAlignment="1">
      <alignment horizontal="center"/>
    </xf>
    <xf numFmtId="165" fontId="0" fillId="0" borderId="102" xfId="0" quotePrefix="1" applyNumberFormat="1" applyBorder="1" applyAlignment="1">
      <alignment horizontal="center"/>
    </xf>
    <xf numFmtId="2" fontId="1" fillId="12" borderId="3" xfId="0" applyNumberFormat="1" applyFont="1" applyFill="1" applyBorder="1" applyAlignment="1">
      <alignment horizontal="center"/>
    </xf>
    <xf numFmtId="0" fontId="1" fillId="0" borderId="3" xfId="0" applyFont="1" applyBorder="1" applyAlignment="1">
      <alignment horizontal="center" wrapText="1"/>
    </xf>
    <xf numFmtId="2" fontId="0" fillId="12" borderId="3" xfId="0" applyNumberFormat="1" applyFill="1" applyBorder="1" applyAlignment="1">
      <alignment horizontal="center"/>
    </xf>
    <xf numFmtId="0" fontId="0" fillId="12" borderId="34" xfId="0" applyFill="1" applyBorder="1" applyAlignment="1">
      <alignment horizontal="center"/>
    </xf>
    <xf numFmtId="2" fontId="0" fillId="12" borderId="102" xfId="0" applyNumberFormat="1" applyFill="1" applyBorder="1" applyAlignment="1">
      <alignment horizontal="center"/>
    </xf>
    <xf numFmtId="37" fontId="63" fillId="22" borderId="3" xfId="1" applyNumberFormat="1" applyFont="1" applyFill="1" applyBorder="1" applyAlignment="1">
      <alignment horizontal="right" vertical="center" wrapText="1"/>
    </xf>
    <xf numFmtId="0" fontId="0" fillId="12" borderId="102" xfId="0" applyFill="1" applyBorder="1" applyAlignment="1">
      <alignment horizontal="center"/>
    </xf>
    <xf numFmtId="1" fontId="1" fillId="12" borderId="102" xfId="0" quotePrefix="1" applyNumberFormat="1" applyFont="1" applyFill="1" applyBorder="1" applyAlignment="1">
      <alignment horizontal="center"/>
    </xf>
    <xf numFmtId="1" fontId="0" fillId="12" borderId="3" xfId="0" applyNumberFormat="1" applyFill="1" applyBorder="1" applyAlignment="1">
      <alignment horizontal="center"/>
    </xf>
    <xf numFmtId="0" fontId="1" fillId="30" borderId="95" xfId="0" applyFont="1" applyFill="1" applyBorder="1" applyAlignment="1">
      <alignment horizontal="left" vertical="center"/>
    </xf>
    <xf numFmtId="0" fontId="1" fillId="30" borderId="103" xfId="0" applyFont="1" applyFill="1" applyBorder="1" applyAlignment="1">
      <alignment horizontal="left" vertical="center"/>
    </xf>
    <xf numFmtId="0" fontId="1" fillId="30" borderId="103" xfId="0" applyFont="1" applyFill="1" applyBorder="1" applyAlignment="1">
      <alignment horizontal="center" vertical="center"/>
    </xf>
    <xf numFmtId="0" fontId="1" fillId="30" borderId="103" xfId="0" applyFont="1" applyFill="1" applyBorder="1" applyAlignment="1">
      <alignment horizontal="center" vertical="center" wrapText="1"/>
    </xf>
    <xf numFmtId="0" fontId="1" fillId="30" borderId="93" xfId="0" applyFont="1" applyFill="1" applyBorder="1" applyAlignment="1">
      <alignment horizontal="center" vertical="center" wrapText="1"/>
    </xf>
    <xf numFmtId="0" fontId="0" fillId="0" borderId="104" xfId="0" applyBorder="1" applyAlignment="1">
      <alignment horizontal="center" vertical="center"/>
    </xf>
    <xf numFmtId="0" fontId="1" fillId="0" borderId="100" xfId="0" applyFont="1" applyBorder="1" applyAlignment="1">
      <alignment horizontal="center" vertical="center" wrapText="1"/>
    </xf>
    <xf numFmtId="0" fontId="0" fillId="19" borderId="105" xfId="0" applyFill="1" applyBorder="1"/>
    <xf numFmtId="0" fontId="0" fillId="10" borderId="5" xfId="0" applyFill="1" applyBorder="1" applyAlignment="1">
      <alignment wrapText="1"/>
    </xf>
    <xf numFmtId="0" fontId="0" fillId="10" borderId="5" xfId="0" applyFill="1" applyBorder="1"/>
    <xf numFmtId="0" fontId="0" fillId="10" borderId="106" xfId="0" applyFill="1" applyBorder="1"/>
    <xf numFmtId="0" fontId="1" fillId="30" borderId="107" xfId="0" applyFont="1" applyFill="1" applyBorder="1" applyAlignment="1">
      <alignment horizontal="center" vertical="center"/>
    </xf>
    <xf numFmtId="0" fontId="0" fillId="0" borderId="108" xfId="0" applyBorder="1" applyAlignment="1">
      <alignment horizontal="center" vertical="center"/>
    </xf>
    <xf numFmtId="0" fontId="0" fillId="14" borderId="3" xfId="0" applyFill="1" applyBorder="1"/>
    <xf numFmtId="0" fontId="0" fillId="10" borderId="3" xfId="0" applyFill="1" applyBorder="1" applyAlignment="1">
      <alignment wrapText="1"/>
    </xf>
    <xf numFmtId="0" fontId="0" fillId="10" borderId="3" xfId="0" applyFill="1" applyBorder="1"/>
    <xf numFmtId="0" fontId="0" fillId="10" borderId="109" xfId="0" applyFill="1" applyBorder="1"/>
    <xf numFmtId="0" fontId="63" fillId="0" borderId="3" xfId="0" applyFont="1" applyBorder="1" applyAlignment="1">
      <alignment horizontal="center" vertical="center"/>
    </xf>
    <xf numFmtId="0" fontId="38" fillId="31" borderId="3" xfId="0" applyFont="1" applyFill="1" applyBorder="1" applyAlignment="1">
      <alignment horizontal="center" vertical="center"/>
    </xf>
    <xf numFmtId="0" fontId="0" fillId="0" borderId="110" xfId="0" quotePrefix="1" applyBorder="1" applyAlignment="1">
      <alignment horizontal="center"/>
    </xf>
    <xf numFmtId="0" fontId="1" fillId="0" borderId="88" xfId="0" applyFont="1" applyBorder="1" applyAlignment="1">
      <alignment horizontal="left" vertical="center" wrapText="1"/>
    </xf>
    <xf numFmtId="0" fontId="65" fillId="0" borderId="0" xfId="0" applyFont="1" applyAlignment="1">
      <alignment horizontal="center"/>
    </xf>
    <xf numFmtId="0" fontId="66" fillId="0" borderId="0" xfId="0" applyFont="1"/>
    <xf numFmtId="9" fontId="0" fillId="0" borderId="0" xfId="3" applyFont="1" applyFill="1" applyBorder="1"/>
    <xf numFmtId="0" fontId="61" fillId="0" borderId="0" xfId="0" applyFont="1" applyAlignment="1">
      <alignment vertical="center"/>
    </xf>
    <xf numFmtId="49" fontId="1" fillId="0" borderId="0" xfId="0" applyNumberFormat="1" applyFont="1" applyAlignment="1">
      <alignment horizontal="center"/>
    </xf>
    <xf numFmtId="0" fontId="1" fillId="0" borderId="88" xfId="0" applyFont="1" applyBorder="1" applyAlignment="1">
      <alignment horizontal="center" vertical="center" wrapText="1"/>
    </xf>
    <xf numFmtId="0" fontId="1" fillId="0" borderId="106" xfId="0" applyFont="1" applyBorder="1" applyAlignment="1">
      <alignment horizontal="center" vertical="center" wrapText="1"/>
    </xf>
    <xf numFmtId="49" fontId="0" fillId="12" borderId="53" xfId="0" applyNumberFormat="1" applyFill="1" applyBorder="1" applyAlignment="1">
      <alignment horizontal="center"/>
    </xf>
    <xf numFmtId="0" fontId="0" fillId="10" borderId="111" xfId="0" applyFill="1" applyBorder="1"/>
    <xf numFmtId="37" fontId="0" fillId="10" borderId="3" xfId="0" applyNumberFormat="1" applyFill="1" applyBorder="1"/>
    <xf numFmtId="37" fontId="0" fillId="29" borderId="109" xfId="0" applyNumberFormat="1" applyFill="1" applyBorder="1"/>
    <xf numFmtId="49" fontId="0" fillId="12" borderId="3" xfId="0" applyNumberFormat="1" applyFill="1" applyBorder="1" applyAlignment="1">
      <alignment horizontal="center"/>
    </xf>
    <xf numFmtId="0" fontId="0" fillId="10" borderId="112" xfId="0" applyFill="1" applyBorder="1"/>
    <xf numFmtId="0" fontId="0" fillId="10" borderId="113" xfId="0" applyFill="1" applyBorder="1"/>
    <xf numFmtId="0" fontId="0" fillId="10" borderId="113" xfId="0" applyFill="1" applyBorder="1" applyAlignment="1">
      <alignment wrapText="1"/>
    </xf>
    <xf numFmtId="37" fontId="0" fillId="10" borderId="113" xfId="0" applyNumberFormat="1" applyFill="1" applyBorder="1"/>
    <xf numFmtId="37" fontId="0" fillId="29" borderId="114" xfId="0" applyNumberFormat="1" applyFill="1" applyBorder="1"/>
    <xf numFmtId="0" fontId="11" fillId="11" borderId="0" xfId="0" applyFont="1" applyFill="1" applyAlignment="1">
      <alignment horizontal="left" vertical="center" wrapText="1"/>
    </xf>
    <xf numFmtId="0" fontId="61" fillId="0" borderId="0" xfId="0" applyFont="1" applyAlignment="1">
      <alignment horizontal="left" vertical="center"/>
    </xf>
    <xf numFmtId="0" fontId="1" fillId="0" borderId="4" xfId="0" applyFont="1" applyBorder="1" applyAlignment="1">
      <alignment horizontal="center" vertical="center"/>
    </xf>
    <xf numFmtId="0" fontId="1" fillId="0" borderId="0" xfId="0" applyFont="1" applyAlignment="1">
      <alignment vertical="center"/>
    </xf>
    <xf numFmtId="49" fontId="1" fillId="0" borderId="5" xfId="0" applyNumberFormat="1" applyFont="1" applyBorder="1" applyAlignment="1">
      <alignment horizontal="center"/>
    </xf>
    <xf numFmtId="0" fontId="0" fillId="12" borderId="34" xfId="0" applyFill="1" applyBorder="1" applyAlignment="1">
      <alignment horizontal="center" vertical="center"/>
    </xf>
    <xf numFmtId="0" fontId="1" fillId="0" borderId="34" xfId="0" applyFont="1" applyBorder="1" applyAlignment="1">
      <alignment horizontal="center" vertical="center" wrapText="1"/>
    </xf>
    <xf numFmtId="0" fontId="1" fillId="12" borderId="53" xfId="0" applyFont="1" applyFill="1" applyBorder="1"/>
    <xf numFmtId="0" fontId="1" fillId="12" borderId="94" xfId="0" applyFont="1" applyFill="1" applyBorder="1"/>
    <xf numFmtId="0" fontId="66" fillId="12" borderId="94" xfId="0" applyFont="1" applyFill="1" applyBorder="1"/>
    <xf numFmtId="0" fontId="1" fillId="12" borderId="115" xfId="0" applyFont="1" applyFill="1" applyBorder="1"/>
    <xf numFmtId="49" fontId="0" fillId="12" borderId="50" xfId="0" applyNumberFormat="1" applyFill="1" applyBorder="1" applyAlignment="1">
      <alignment horizontal="center"/>
    </xf>
    <xf numFmtId="37" fontId="0" fillId="19" borderId="5" xfId="0" applyNumberFormat="1" applyFill="1" applyBorder="1"/>
    <xf numFmtId="37" fontId="0" fillId="10" borderId="5" xfId="0" applyNumberFormat="1" applyFill="1" applyBorder="1"/>
    <xf numFmtId="37" fontId="1" fillId="29" borderId="6" xfId="0" applyNumberFormat="1" applyFont="1" applyFill="1" applyBorder="1"/>
    <xf numFmtId="0" fontId="0" fillId="0" borderId="0" xfId="0" applyAlignment="1">
      <alignment vertical="top"/>
    </xf>
    <xf numFmtId="0" fontId="61" fillId="0" borderId="0" xfId="0" applyFont="1" applyAlignment="1">
      <alignment horizontal="center"/>
    </xf>
    <xf numFmtId="0" fontId="0" fillId="0" borderId="0" xfId="0" quotePrefix="1" applyAlignment="1">
      <alignment horizontal="center"/>
    </xf>
    <xf numFmtId="0" fontId="62" fillId="0" borderId="0" xfId="0" applyFont="1" applyAlignment="1">
      <alignment horizontal="center"/>
    </xf>
    <xf numFmtId="0" fontId="0" fillId="0" borderId="0" xfId="0" applyAlignment="1">
      <alignment horizontal="left" vertical="top" wrapText="1"/>
    </xf>
    <xf numFmtId="49" fontId="1" fillId="0" borderId="3" xfId="0" applyNumberFormat="1" applyFont="1" applyBorder="1" applyAlignment="1">
      <alignment horizontal="center" wrapText="1"/>
    </xf>
    <xf numFmtId="0" fontId="1" fillId="12" borderId="3" xfId="0" applyFont="1" applyFill="1" applyBorder="1"/>
    <xf numFmtId="37" fontId="1" fillId="29" borderId="3" xfId="0" applyNumberFormat="1" applyFont="1" applyFill="1" applyBorder="1"/>
    <xf numFmtId="49" fontId="1" fillId="0" borderId="3" xfId="0" applyNumberFormat="1" applyFont="1" applyBorder="1" applyAlignment="1">
      <alignment horizontal="center"/>
    </xf>
    <xf numFmtId="0" fontId="1" fillId="12" borderId="3" xfId="0" applyFont="1" applyFill="1" applyBorder="1" applyAlignment="1">
      <alignment horizontal="left"/>
    </xf>
    <xf numFmtId="0" fontId="66" fillId="12" borderId="3" xfId="0" applyFont="1" applyFill="1" applyBorder="1"/>
    <xf numFmtId="0" fontId="68" fillId="0" borderId="0" xfId="0" applyFont="1" applyAlignment="1">
      <alignment vertical="top"/>
    </xf>
    <xf numFmtId="2" fontId="1" fillId="0" borderId="0" xfId="0" applyNumberFormat="1" applyFont="1" applyAlignment="1">
      <alignment horizontal="center"/>
    </xf>
    <xf numFmtId="2" fontId="1" fillId="0" borderId="3" xfId="0" applyNumberFormat="1" applyFont="1" applyBorder="1" applyAlignment="1">
      <alignment horizontal="center"/>
    </xf>
    <xf numFmtId="1" fontId="1" fillId="0" borderId="3" xfId="0" applyNumberFormat="1" applyFont="1" applyBorder="1" applyAlignment="1">
      <alignment horizontal="center"/>
    </xf>
    <xf numFmtId="0" fontId="0" fillId="10" borderId="7" xfId="0" applyFill="1" applyBorder="1"/>
    <xf numFmtId="49" fontId="0" fillId="0" borderId="3" xfId="0" applyNumberFormat="1" applyBorder="1" applyAlignment="1">
      <alignment horizontal="center"/>
    </xf>
    <xf numFmtId="49" fontId="0" fillId="0" borderId="0" xfId="0" applyNumberFormat="1"/>
    <xf numFmtId="49" fontId="62" fillId="0" borderId="3" xfId="0" applyNumberFormat="1" applyFont="1" applyBorder="1" applyAlignment="1">
      <alignment horizontal="center" vertical="center"/>
    </xf>
    <xf numFmtId="49" fontId="1" fillId="0" borderId="3" xfId="0" applyNumberFormat="1" applyFont="1" applyBorder="1" applyAlignment="1">
      <alignment horizontal="center" vertical="center"/>
    </xf>
    <xf numFmtId="49" fontId="0" fillId="12" borderId="3" xfId="0" applyNumberFormat="1" applyFill="1" applyBorder="1" applyAlignment="1">
      <alignment horizontal="center" vertical="center"/>
    </xf>
    <xf numFmtId="49" fontId="63" fillId="12" borderId="3" xfId="0" applyNumberFormat="1" applyFont="1" applyFill="1" applyBorder="1" applyAlignment="1">
      <alignment horizontal="center" wrapText="1"/>
    </xf>
    <xf numFmtId="0" fontId="69" fillId="0" borderId="3" xfId="0" applyFont="1" applyBorder="1" applyAlignment="1">
      <alignment horizontal="center" vertical="center" wrapText="1"/>
    </xf>
    <xf numFmtId="49" fontId="63" fillId="12" borderId="3" xfId="0" quotePrefix="1" applyNumberFormat="1" applyFont="1" applyFill="1" applyBorder="1" applyAlignment="1">
      <alignment horizontal="center"/>
    </xf>
    <xf numFmtId="0" fontId="0" fillId="0" borderId="3" xfId="0" applyBorder="1" applyAlignment="1">
      <alignment vertical="center"/>
    </xf>
    <xf numFmtId="49" fontId="62" fillId="0" borderId="0" xfId="0" applyNumberFormat="1" applyFont="1" applyAlignment="1">
      <alignment horizontal="center" vertical="center"/>
    </xf>
    <xf numFmtId="0" fontId="69" fillId="0" borderId="34" xfId="0" applyFont="1" applyBorder="1" applyAlignment="1">
      <alignment horizontal="center" vertical="center" wrapText="1"/>
    </xf>
    <xf numFmtId="0" fontId="0" fillId="0" borderId="5" xfId="0" applyBorder="1" applyAlignment="1">
      <alignment vertical="center"/>
    </xf>
    <xf numFmtId="49" fontId="63" fillId="12" borderId="34" xfId="0" quotePrefix="1" applyNumberFormat="1" applyFont="1" applyFill="1" applyBorder="1" applyAlignment="1">
      <alignment horizontal="center"/>
    </xf>
    <xf numFmtId="0" fontId="0" fillId="0" borderId="88" xfId="0" applyBorder="1" applyAlignment="1">
      <alignment vertical="center"/>
    </xf>
    <xf numFmtId="37" fontId="64" fillId="27" borderId="34" xfId="0" applyNumberFormat="1" applyFont="1" applyFill="1" applyBorder="1"/>
    <xf numFmtId="49" fontId="1" fillId="12" borderId="72" xfId="0" applyNumberFormat="1" applyFont="1" applyFill="1" applyBorder="1" applyAlignment="1">
      <alignment horizontal="center"/>
    </xf>
    <xf numFmtId="38" fontId="1" fillId="28" borderId="85" xfId="0" applyNumberFormat="1" applyFont="1" applyFill="1" applyBorder="1"/>
    <xf numFmtId="49" fontId="63" fillId="12" borderId="3" xfId="0" applyNumberFormat="1" applyFont="1" applyFill="1" applyBorder="1" applyAlignment="1">
      <alignment horizontal="center"/>
    </xf>
    <xf numFmtId="38" fontId="1" fillId="28" borderId="3" xfId="0" applyNumberFormat="1" applyFont="1" applyFill="1" applyBorder="1"/>
    <xf numFmtId="0" fontId="1" fillId="0" borderId="0" xfId="0" applyFont="1" applyAlignment="1">
      <alignment horizontal="left" vertical="center"/>
    </xf>
    <xf numFmtId="49" fontId="1" fillId="0" borderId="0" xfId="0" applyNumberFormat="1" applyFont="1" applyAlignment="1">
      <alignment horizontal="center" vertical="center"/>
    </xf>
    <xf numFmtId="0" fontId="0" fillId="0" borderId="0" xfId="0" applyAlignment="1">
      <alignment horizontal="left" vertical="center"/>
    </xf>
    <xf numFmtId="37" fontId="64" fillId="27" borderId="0" xfId="0" applyNumberFormat="1" applyFont="1" applyFill="1" applyAlignment="1">
      <alignment horizontal="center" vertical="center"/>
    </xf>
    <xf numFmtId="37" fontId="64" fillId="26" borderId="0" xfId="0" applyNumberFormat="1" applyFont="1" applyFill="1" applyAlignment="1">
      <alignment horizontal="center" vertical="center"/>
    </xf>
    <xf numFmtId="0" fontId="0" fillId="25" borderId="0" xfId="0" applyFill="1" applyAlignment="1">
      <alignment horizontal="center" vertical="center"/>
    </xf>
    <xf numFmtId="37" fontId="63" fillId="24" borderId="0" xfId="0" applyNumberFormat="1" applyFont="1" applyFill="1" applyAlignment="1">
      <alignment horizontal="center" vertical="center"/>
    </xf>
    <xf numFmtId="49" fontId="63" fillId="6" borderId="0" xfId="1" applyNumberFormat="1" applyFont="1" applyFill="1" applyAlignment="1">
      <alignment horizontal="center" vertical="center" wrapText="1"/>
    </xf>
    <xf numFmtId="49" fontId="63" fillId="7" borderId="0" xfId="1" applyNumberFormat="1" applyFont="1" applyFill="1" applyAlignment="1">
      <alignment horizontal="center" vertical="center" wrapText="1"/>
    </xf>
    <xf numFmtId="37" fontId="63" fillId="22" borderId="0" xfId="1" applyNumberFormat="1" applyFont="1" applyFill="1" applyAlignment="1">
      <alignment horizontal="center" vertical="center" wrapText="1"/>
    </xf>
    <xf numFmtId="37" fontId="63" fillId="23" borderId="0" xfId="1" applyNumberFormat="1" applyFont="1" applyFill="1" applyAlignment="1">
      <alignment horizontal="center" vertical="center" wrapText="1"/>
    </xf>
    <xf numFmtId="38" fontId="55" fillId="27" borderId="1" xfId="0" applyNumberFormat="1" applyFont="1" applyFill="1" applyBorder="1" applyAlignment="1">
      <alignment horizontal="center" vertical="center"/>
    </xf>
    <xf numFmtId="0" fontId="70" fillId="0" borderId="0" xfId="0" applyFont="1"/>
    <xf numFmtId="0" fontId="0" fillId="12" borderId="3" xfId="0" applyFill="1" applyBorder="1" applyAlignment="1">
      <alignment horizontal="left" vertical="center"/>
    </xf>
    <xf numFmtId="0" fontId="0" fillId="0" borderId="3" xfId="0" applyBorder="1" applyAlignment="1">
      <alignment horizontal="left" vertical="center"/>
    </xf>
    <xf numFmtId="37" fontId="64" fillId="26" borderId="3" xfId="0" applyNumberFormat="1" applyFont="1" applyFill="1" applyBorder="1"/>
    <xf numFmtId="37" fontId="64" fillId="27" borderId="3" xfId="0" applyNumberFormat="1" applyFont="1" applyFill="1" applyBorder="1" applyAlignment="1">
      <alignment horizontal="center"/>
    </xf>
    <xf numFmtId="49" fontId="0" fillId="0" borderId="3" xfId="0" applyNumberFormat="1" applyBorder="1" applyAlignment="1">
      <alignment horizontal="center" vertical="center"/>
    </xf>
    <xf numFmtId="0" fontId="0" fillId="0" borderId="3" xfId="0" quotePrefix="1" applyBorder="1" applyAlignment="1">
      <alignment horizontal="center" vertical="center"/>
    </xf>
    <xf numFmtId="0" fontId="0" fillId="0" borderId="3" xfId="0" applyBorder="1" applyAlignment="1">
      <alignment horizontal="left" vertical="center" wrapText="1"/>
    </xf>
    <xf numFmtId="2" fontId="0" fillId="0" borderId="3" xfId="0" quotePrefix="1" applyNumberFormat="1" applyBorder="1" applyAlignment="1">
      <alignment horizontal="center" vertical="center"/>
    </xf>
    <xf numFmtId="0" fontId="0" fillId="0" borderId="0" xfId="0" applyAlignment="1">
      <alignment horizontal="center" vertical="center"/>
    </xf>
    <xf numFmtId="0" fontId="0" fillId="0" borderId="51" xfId="0" applyBorder="1" applyAlignment="1">
      <alignment horizontal="left" vertical="center"/>
    </xf>
    <xf numFmtId="0" fontId="0" fillId="0" borderId="51" xfId="0" applyBorder="1" applyAlignment="1">
      <alignment horizontal="left" vertical="center" wrapText="1"/>
    </xf>
    <xf numFmtId="0" fontId="1" fillId="0" borderId="7" xfId="0" applyFont="1" applyBorder="1" applyAlignment="1">
      <alignment horizontal="center" vertical="center"/>
    </xf>
    <xf numFmtId="0" fontId="62" fillId="0" borderId="94" xfId="0" applyFont="1" applyBorder="1" applyAlignment="1">
      <alignment horizontal="left" vertical="center" wrapText="1"/>
    </xf>
    <xf numFmtId="49" fontId="0" fillId="12" borderId="3" xfId="0" quotePrefix="1" applyNumberFormat="1" applyFill="1" applyBorder="1" applyAlignment="1">
      <alignment horizontal="center" vertical="center"/>
    </xf>
    <xf numFmtId="0" fontId="0" fillId="12" borderId="3" xfId="0" applyFill="1" applyBorder="1" applyAlignment="1">
      <alignment horizontal="center" vertical="center"/>
    </xf>
    <xf numFmtId="0" fontId="62" fillId="0" borderId="3" xfId="0" applyFont="1" applyBorder="1" applyAlignment="1">
      <alignment horizontal="center" wrapText="1"/>
    </xf>
    <xf numFmtId="37" fontId="64" fillId="27" borderId="3" xfId="0" applyNumberFormat="1" applyFont="1" applyFill="1" applyBorder="1" applyAlignment="1">
      <alignment horizontal="left" vertical="center"/>
    </xf>
    <xf numFmtId="37" fontId="64" fillId="27" borderId="3" xfId="0" applyNumberFormat="1" applyFont="1" applyFill="1" applyBorder="1" applyAlignment="1">
      <alignment horizontal="left"/>
    </xf>
    <xf numFmtId="0" fontId="1" fillId="0" borderId="0" xfId="0" applyFont="1" applyAlignment="1">
      <alignment horizontal="left" vertical="top"/>
    </xf>
    <xf numFmtId="14" fontId="0" fillId="0" borderId="0" xfId="0" applyNumberFormat="1" applyAlignment="1">
      <alignment horizontal="left" vertical="center" wrapText="1"/>
    </xf>
    <xf numFmtId="0" fontId="0" fillId="0" borderId="0" xfId="0" applyAlignment="1">
      <alignment vertical="center" wrapText="1"/>
    </xf>
    <xf numFmtId="0" fontId="61" fillId="11" borderId="0" xfId="0" applyFont="1" applyFill="1" applyAlignment="1">
      <alignment horizontal="left" vertical="center"/>
    </xf>
    <xf numFmtId="49" fontId="1" fillId="12" borderId="3" xfId="0" applyNumberFormat="1" applyFont="1" applyFill="1" applyBorder="1" applyAlignment="1">
      <alignment horizontal="center" vertical="center"/>
    </xf>
    <xf numFmtId="0" fontId="63" fillId="12" borderId="3" xfId="0" applyFont="1" applyFill="1" applyBorder="1" applyAlignment="1">
      <alignment horizontal="center" vertical="center" wrapText="1"/>
    </xf>
    <xf numFmtId="0" fontId="1" fillId="0" borderId="96" xfId="0" applyFont="1" applyBorder="1" applyAlignment="1">
      <alignment horizontal="center" vertical="center" wrapText="1"/>
    </xf>
    <xf numFmtId="37" fontId="69" fillId="0" borderId="96" xfId="0" applyNumberFormat="1" applyFont="1" applyBorder="1" applyAlignment="1">
      <alignment horizontal="center" vertical="center" wrapText="1"/>
    </xf>
    <xf numFmtId="0" fontId="63" fillId="12" borderId="116" xfId="0" applyFont="1" applyFill="1" applyBorder="1" applyAlignment="1">
      <alignment horizontal="center" vertical="center"/>
    </xf>
    <xf numFmtId="0" fontId="62" fillId="12" borderId="72" xfId="0" applyFont="1" applyFill="1" applyBorder="1" applyAlignment="1">
      <alignment horizontal="center" vertical="center"/>
    </xf>
    <xf numFmtId="0" fontId="1" fillId="0" borderId="117" xfId="0" applyFont="1" applyBorder="1" applyAlignment="1">
      <alignment vertical="center" wrapText="1"/>
    </xf>
    <xf numFmtId="37" fontId="63" fillId="24" borderId="85" xfId="0" applyNumberFormat="1" applyFont="1" applyFill="1" applyBorder="1"/>
    <xf numFmtId="37" fontId="64" fillId="27" borderId="118" xfId="0" applyNumberFormat="1" applyFont="1" applyFill="1" applyBorder="1"/>
    <xf numFmtId="37" fontId="63" fillId="24" borderId="3" xfId="0" applyNumberFormat="1" applyFont="1" applyFill="1" applyBorder="1"/>
    <xf numFmtId="49" fontId="62" fillId="12" borderId="77" xfId="0" quotePrefix="1" applyNumberFormat="1" applyFont="1" applyFill="1" applyBorder="1" applyAlignment="1">
      <alignment horizontal="center"/>
    </xf>
    <xf numFmtId="49" fontId="62" fillId="0" borderId="0" xfId="0" applyNumberFormat="1" applyFont="1"/>
    <xf numFmtId="38" fontId="62" fillId="0" borderId="0" xfId="0" applyNumberFormat="1" applyFont="1"/>
    <xf numFmtId="49" fontId="63" fillId="0" borderId="0" xfId="0" applyNumberFormat="1" applyFont="1" applyAlignment="1">
      <alignment horizontal="center"/>
    </xf>
    <xf numFmtId="38" fontId="62" fillId="0" borderId="0" xfId="0" applyNumberFormat="1" applyFont="1" applyAlignment="1">
      <alignment vertical="center"/>
    </xf>
    <xf numFmtId="38" fontId="62" fillId="0" borderId="120" xfId="0" applyNumberFormat="1" applyFont="1" applyBorder="1"/>
    <xf numFmtId="0" fontId="62" fillId="12" borderId="3" xfId="0" applyFont="1" applyFill="1" applyBorder="1" applyAlignment="1">
      <alignment horizontal="center" vertical="center" wrapText="1"/>
    </xf>
    <xf numFmtId="49" fontId="63" fillId="12" borderId="3" xfId="0" applyNumberFormat="1" applyFont="1" applyFill="1" applyBorder="1" applyAlignment="1">
      <alignment horizontal="center" vertical="center" wrapText="1"/>
    </xf>
    <xf numFmtId="0" fontId="1" fillId="0" borderId="3" xfId="0" applyFont="1" applyBorder="1" applyAlignment="1">
      <alignment vertical="center" wrapText="1"/>
    </xf>
    <xf numFmtId="37" fontId="69" fillId="0" borderId="3" xfId="0" applyNumberFormat="1" applyFont="1" applyBorder="1" applyAlignment="1">
      <alignment horizontal="center" vertical="center" wrapText="1"/>
    </xf>
    <xf numFmtId="37" fontId="63" fillId="22" borderId="3" xfId="1" applyNumberFormat="1" applyFont="1" applyFill="1" applyBorder="1" applyAlignment="1">
      <alignment horizontal="left" vertical="center" wrapText="1"/>
    </xf>
    <xf numFmtId="0" fontId="55" fillId="0" borderId="0" xfId="0" applyFont="1" applyAlignment="1">
      <alignment horizontal="center" vertical="center"/>
    </xf>
    <xf numFmtId="37" fontId="0" fillId="0" borderId="0" xfId="0" applyNumberFormat="1" applyAlignment="1">
      <alignment vertical="center"/>
    </xf>
    <xf numFmtId="49" fontId="62" fillId="12" borderId="34" xfId="0" applyNumberFormat="1" applyFont="1" applyFill="1" applyBorder="1" applyAlignment="1">
      <alignment horizontal="center"/>
    </xf>
    <xf numFmtId="37" fontId="63" fillId="24" borderId="88" xfId="0" applyNumberFormat="1" applyFont="1" applyFill="1" applyBorder="1"/>
    <xf numFmtId="0" fontId="1" fillId="0" borderId="15" xfId="0" applyFont="1" applyBorder="1" applyAlignment="1">
      <alignment vertical="center"/>
    </xf>
    <xf numFmtId="37" fontId="63" fillId="24" borderId="16" xfId="0" applyNumberFormat="1" applyFont="1" applyFill="1" applyBorder="1"/>
    <xf numFmtId="0" fontId="63" fillId="0" borderId="0" xfId="0" applyFont="1"/>
    <xf numFmtId="0" fontId="0" fillId="0" borderId="0" xfId="0" applyAlignment="1">
      <alignment horizontal="center" wrapText="1"/>
    </xf>
    <xf numFmtId="38" fontId="62" fillId="0" borderId="3" xfId="0" applyNumberFormat="1" applyFont="1" applyBorder="1" applyAlignment="1">
      <alignment horizontal="center" vertical="center" wrapText="1"/>
    </xf>
    <xf numFmtId="0" fontId="1" fillId="12" borderId="3" xfId="0" applyFont="1" applyFill="1" applyBorder="1" applyAlignment="1">
      <alignment horizontal="center" wrapText="1"/>
    </xf>
    <xf numFmtId="0" fontId="72" fillId="0" borderId="0" xfId="0" applyFont="1"/>
    <xf numFmtId="49" fontId="63" fillId="0" borderId="0" xfId="0" applyNumberFormat="1" applyFont="1"/>
    <xf numFmtId="0" fontId="62" fillId="12" borderId="51" xfId="0" applyFont="1" applyFill="1" applyBorder="1" applyAlignment="1">
      <alignment horizontal="center" wrapText="1"/>
    </xf>
    <xf numFmtId="0" fontId="0" fillId="12" borderId="94" xfId="0" applyFill="1" applyBorder="1" applyAlignment="1">
      <alignment horizontal="center" wrapText="1"/>
    </xf>
    <xf numFmtId="0" fontId="0" fillId="12" borderId="73" xfId="0" applyFill="1" applyBorder="1" applyAlignment="1">
      <alignment horizontal="center"/>
    </xf>
    <xf numFmtId="0" fontId="0" fillId="12" borderId="74" xfId="0" applyFill="1" applyBorder="1" applyAlignment="1">
      <alignment horizontal="center"/>
    </xf>
    <xf numFmtId="0" fontId="62" fillId="12" borderId="78" xfId="0" applyFont="1" applyFill="1" applyBorder="1" applyAlignment="1">
      <alignment horizontal="center" wrapText="1"/>
    </xf>
    <xf numFmtId="0" fontId="0" fillId="12" borderId="77" xfId="0" applyFill="1" applyBorder="1" applyAlignment="1">
      <alignment horizontal="center"/>
    </xf>
    <xf numFmtId="0" fontId="0" fillId="12" borderId="15" xfId="0" applyFill="1" applyBorder="1" applyAlignment="1">
      <alignment horizontal="center"/>
    </xf>
    <xf numFmtId="0" fontId="0" fillId="12" borderId="16" xfId="0" applyFill="1" applyBorder="1" applyAlignment="1">
      <alignment horizontal="center"/>
    </xf>
    <xf numFmtId="0" fontId="0" fillId="12" borderId="63" xfId="0" applyFill="1" applyBorder="1" applyAlignment="1">
      <alignment horizontal="center"/>
    </xf>
    <xf numFmtId="0" fontId="62" fillId="12" borderId="78" xfId="0" applyFont="1" applyFill="1" applyBorder="1" applyAlignment="1">
      <alignment horizontal="center" vertical="center" wrapText="1"/>
    </xf>
    <xf numFmtId="0" fontId="0" fillId="12" borderId="121" xfId="0" applyFill="1" applyBorder="1" applyAlignment="1">
      <alignment horizontal="center" wrapText="1"/>
    </xf>
    <xf numFmtId="0" fontId="63" fillId="12" borderId="12" xfId="0" applyFont="1" applyFill="1" applyBorder="1" applyAlignment="1">
      <alignment horizontal="center" wrapText="1"/>
    </xf>
    <xf numFmtId="0" fontId="1" fillId="0" borderId="13" xfId="0" applyFont="1" applyBorder="1" applyAlignment="1">
      <alignment horizontal="center" vertical="center"/>
    </xf>
    <xf numFmtId="37" fontId="1" fillId="0" borderId="14" xfId="0" applyNumberFormat="1" applyFont="1" applyBorder="1" applyAlignment="1">
      <alignment horizontal="center" vertical="center" wrapText="1"/>
    </xf>
    <xf numFmtId="49" fontId="63" fillId="12" borderId="12" xfId="0" applyNumberFormat="1" applyFont="1" applyFill="1" applyBorder="1" applyAlignment="1">
      <alignment horizont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63" fillId="12" borderId="48" xfId="0" applyFont="1" applyFill="1" applyBorder="1" applyAlignment="1">
      <alignment horizontal="center" vertical="center"/>
    </xf>
    <xf numFmtId="0" fontId="0" fillId="10" borderId="3" xfId="0" applyFill="1" applyBorder="1" applyAlignment="1">
      <alignment vertical="center"/>
    </xf>
    <xf numFmtId="37" fontId="0" fillId="10" borderId="8" xfId="0" applyNumberFormat="1" applyFill="1" applyBorder="1" applyAlignment="1">
      <alignment vertical="center"/>
    </xf>
    <xf numFmtId="49" fontId="63" fillId="12" borderId="48" xfId="0" quotePrefix="1" applyNumberFormat="1" applyFont="1" applyFill="1" applyBorder="1" applyAlignment="1">
      <alignment horizontal="center"/>
    </xf>
    <xf numFmtId="37" fontId="0" fillId="10" borderId="7" xfId="0" applyNumberFormat="1" applyFill="1" applyBorder="1" applyAlignment="1">
      <alignment vertical="center"/>
    </xf>
    <xf numFmtId="0" fontId="1" fillId="12" borderId="77" xfId="0" applyFont="1" applyFill="1" applyBorder="1" applyAlignment="1">
      <alignment horizontal="center" vertical="center"/>
    </xf>
    <xf numFmtId="37" fontId="0" fillId="19" borderId="3" xfId="0" applyNumberFormat="1" applyFill="1" applyBorder="1" applyAlignment="1">
      <alignment vertical="center"/>
    </xf>
    <xf numFmtId="37" fontId="63" fillId="24" borderId="34" xfId="0" applyNumberFormat="1" applyFont="1" applyFill="1" applyBorder="1"/>
    <xf numFmtId="49" fontId="62" fillId="12" borderId="77" xfId="0" applyNumberFormat="1" applyFont="1" applyFill="1" applyBorder="1" applyAlignment="1">
      <alignment horizontal="center"/>
    </xf>
    <xf numFmtId="37" fontId="62" fillId="24" borderId="15" xfId="0" applyNumberFormat="1" applyFont="1" applyFill="1" applyBorder="1"/>
    <xf numFmtId="0" fontId="62" fillId="12" borderId="3" xfId="0" applyFont="1" applyFill="1" applyBorder="1" applyAlignment="1">
      <alignment horizontal="center" wrapText="1"/>
    </xf>
    <xf numFmtId="0" fontId="62" fillId="12" borderId="3" xfId="0" applyFont="1" applyFill="1" applyBorder="1" applyAlignment="1">
      <alignment horizontal="left"/>
    </xf>
    <xf numFmtId="0" fontId="1" fillId="0" borderId="3" xfId="0" applyFont="1" applyBorder="1" applyAlignment="1">
      <alignment horizontal="center" vertical="center" wrapText="1"/>
    </xf>
    <xf numFmtId="49" fontId="63" fillId="6" borderId="3" xfId="1" applyNumberFormat="1" applyFont="1" applyFill="1" applyBorder="1" applyAlignment="1">
      <alignment horizontal="left" vertical="center" wrapText="1"/>
    </xf>
    <xf numFmtId="49" fontId="63" fillId="12" borderId="34" xfId="0" applyNumberFormat="1" applyFont="1" applyFill="1" applyBorder="1" applyAlignment="1">
      <alignment horizontal="center"/>
    </xf>
    <xf numFmtId="37" fontId="62" fillId="24" borderId="16" xfId="0" applyNumberFormat="1" applyFont="1" applyFill="1" applyBorder="1"/>
    <xf numFmtId="0" fontId="62" fillId="12" borderId="34" xfId="0" applyFont="1" applyFill="1" applyBorder="1" applyAlignment="1">
      <alignment horizontal="center" wrapText="1"/>
    </xf>
    <xf numFmtId="0" fontId="0" fillId="12" borderId="34" xfId="0" applyFill="1" applyBorder="1" applyAlignment="1">
      <alignment horizontal="center" wrapText="1"/>
    </xf>
    <xf numFmtId="0" fontId="0" fillId="12" borderId="62" xfId="0" applyFill="1" applyBorder="1" applyAlignment="1">
      <alignment horizontal="center"/>
    </xf>
    <xf numFmtId="0" fontId="0" fillId="12" borderId="64" xfId="0" applyFill="1" applyBorder="1" applyAlignment="1">
      <alignment horizontal="center"/>
    </xf>
    <xf numFmtId="0" fontId="0" fillId="12" borderId="94" xfId="0" applyFill="1" applyBorder="1" applyAlignment="1">
      <alignment horizontal="center"/>
    </xf>
    <xf numFmtId="49" fontId="63" fillId="12" borderId="50" xfId="0" applyNumberFormat="1" applyFont="1" applyFill="1" applyBorder="1" applyAlignment="1">
      <alignment horizontal="center" wrapText="1"/>
    </xf>
    <xf numFmtId="0" fontId="1" fillId="0" borderId="6" xfId="0" applyFont="1" applyBorder="1" applyAlignment="1">
      <alignment horizontal="center" vertical="center" wrapText="1"/>
    </xf>
    <xf numFmtId="49" fontId="63" fillId="12" borderId="48" xfId="0" applyNumberFormat="1" applyFont="1" applyFill="1" applyBorder="1" applyAlignment="1">
      <alignment horizontal="center"/>
    </xf>
    <xf numFmtId="0" fontId="0" fillId="0" borderId="3" xfId="0" applyBorder="1" applyAlignment="1">
      <alignment vertical="center" wrapText="1"/>
    </xf>
    <xf numFmtId="49" fontId="63" fillId="6" borderId="123" xfId="1" applyNumberFormat="1" applyFont="1" applyFill="1" applyBorder="1" applyAlignment="1">
      <alignment horizontal="left" vertical="center" wrapText="1"/>
    </xf>
    <xf numFmtId="38" fontId="69" fillId="0" borderId="3" xfId="0" applyNumberFormat="1" applyFont="1" applyBorder="1" applyAlignment="1">
      <alignment horizontal="center" vertical="center" wrapText="1"/>
    </xf>
    <xf numFmtId="0" fontId="6" fillId="12" borderId="34" xfId="0" applyFont="1" applyFill="1" applyBorder="1" applyAlignment="1">
      <alignment horizontal="center" vertical="center"/>
    </xf>
    <xf numFmtId="0" fontId="6" fillId="0" borderId="63" xfId="0" applyFont="1" applyBorder="1" applyAlignment="1">
      <alignment horizontal="center" vertical="center" wrapText="1"/>
    </xf>
    <xf numFmtId="0" fontId="6" fillId="0" borderId="91" xfId="0" applyFont="1" applyBorder="1" applyAlignment="1">
      <alignment horizontal="center" vertical="center" wrapText="1"/>
    </xf>
    <xf numFmtId="0" fontId="6" fillId="0" borderId="85" xfId="0" applyFont="1" applyBorder="1" applyAlignment="1">
      <alignment horizontal="center" vertical="center" wrapText="1"/>
    </xf>
    <xf numFmtId="0" fontId="6" fillId="0" borderId="70" xfId="0" applyFont="1" applyBorder="1" applyAlignment="1">
      <alignment horizontal="center" vertical="center" wrapText="1"/>
    </xf>
    <xf numFmtId="49" fontId="62" fillId="12" borderId="3" xfId="0" applyNumberFormat="1" applyFont="1" applyFill="1" applyBorder="1" applyAlignment="1">
      <alignment horizontal="center"/>
    </xf>
    <xf numFmtId="0" fontId="1" fillId="0" borderId="3" xfId="0" applyFont="1" applyBorder="1" applyAlignment="1">
      <alignment vertical="center"/>
    </xf>
    <xf numFmtId="2" fontId="0" fillId="12" borderId="95" xfId="0" applyNumberFormat="1" applyFill="1" applyBorder="1" applyAlignment="1">
      <alignment horizontal="center"/>
    </xf>
    <xf numFmtId="2" fontId="0" fillId="12" borderId="51" xfId="0" applyNumberFormat="1" applyFill="1" applyBorder="1" applyAlignment="1">
      <alignment horizontal="center"/>
    </xf>
    <xf numFmtId="37" fontId="64" fillId="27" borderId="7" xfId="0" applyNumberFormat="1" applyFont="1" applyFill="1" applyBorder="1"/>
    <xf numFmtId="0" fontId="1" fillId="0" borderId="5" xfId="0" applyFont="1" applyBorder="1"/>
    <xf numFmtId="0" fontId="73" fillId="0" borderId="3" xfId="0" applyFont="1" applyBorder="1" applyAlignment="1">
      <alignment vertical="center" wrapText="1"/>
    </xf>
    <xf numFmtId="49" fontId="63" fillId="7" borderId="3" xfId="1" applyNumberFormat="1" applyFont="1" applyFill="1" applyBorder="1" applyAlignment="1">
      <alignment horizontal="left" vertical="center" wrapText="1"/>
    </xf>
    <xf numFmtId="0" fontId="0" fillId="25" borderId="3" xfId="0" applyFill="1" applyBorder="1" applyAlignment="1">
      <alignment horizontal="center" vertical="center"/>
    </xf>
    <xf numFmtId="49" fontId="76" fillId="0" borderId="0" xfId="0" applyNumberFormat="1" applyFont="1"/>
    <xf numFmtId="0" fontId="61" fillId="11" borderId="0" xfId="0" applyFont="1" applyFill="1" applyAlignment="1">
      <alignment vertical="center"/>
    </xf>
    <xf numFmtId="0" fontId="39" fillId="11" borderId="0" xfId="0" applyFont="1" applyFill="1" applyAlignment="1">
      <alignment vertical="center"/>
    </xf>
    <xf numFmtId="49" fontId="6" fillId="0" borderId="2" xfId="0" applyNumberFormat="1" applyFont="1" applyBorder="1" applyAlignment="1">
      <alignment horizontal="center"/>
    </xf>
    <xf numFmtId="0" fontId="6" fillId="12" borderId="94" xfId="0" applyFont="1" applyFill="1" applyBorder="1" applyAlignment="1">
      <alignment horizontal="left" vertical="center"/>
    </xf>
    <xf numFmtId="0" fontId="2" fillId="12" borderId="7" xfId="0" applyFont="1" applyFill="1" applyBorder="1" applyAlignment="1">
      <alignment horizontal="center" vertical="center"/>
    </xf>
    <xf numFmtId="0" fontId="6" fillId="12" borderId="3" xfId="0" applyFont="1" applyFill="1" applyBorder="1" applyAlignment="1">
      <alignment horizontal="left" vertical="center"/>
    </xf>
    <xf numFmtId="0" fontId="6" fillId="12" borderId="122" xfId="0" applyFont="1" applyFill="1" applyBorder="1" applyAlignment="1">
      <alignment horizontal="center" vertical="center"/>
    </xf>
    <xf numFmtId="0" fontId="6" fillId="12" borderId="2" xfId="0" applyFont="1" applyFill="1" applyBorder="1" applyAlignment="1">
      <alignment horizontal="center" vertical="center"/>
    </xf>
    <xf numFmtId="49" fontId="3" fillId="12" borderId="3" xfId="0" quotePrefix="1" applyNumberFormat="1" applyFont="1" applyFill="1" applyBorder="1" applyAlignment="1">
      <alignment horizontal="center"/>
    </xf>
    <xf numFmtId="37" fontId="7" fillId="27" borderId="3" xfId="0" applyNumberFormat="1" applyFont="1" applyFill="1" applyBorder="1"/>
    <xf numFmtId="0" fontId="12" fillId="11" borderId="34" xfId="0" applyFont="1" applyFill="1" applyBorder="1" applyAlignment="1">
      <alignment horizontal="left" vertical="center"/>
    </xf>
    <xf numFmtId="0" fontId="6" fillId="0" borderId="102" xfId="0" applyFont="1" applyBorder="1" applyAlignment="1">
      <alignment horizontal="center" wrapText="1"/>
    </xf>
    <xf numFmtId="0" fontId="2" fillId="12" borderId="102" xfId="0" applyFont="1" applyFill="1" applyBorder="1" applyAlignment="1">
      <alignment horizontal="center" vertical="center" wrapText="1"/>
    </xf>
    <xf numFmtId="37" fontId="7" fillId="27" borderId="34" xfId="0" applyNumberFormat="1" applyFont="1" applyFill="1" applyBorder="1"/>
    <xf numFmtId="0" fontId="2" fillId="12" borderId="102" xfId="0" applyFont="1" applyFill="1" applyBorder="1" applyAlignment="1">
      <alignment horizontal="center" wrapText="1"/>
    </xf>
    <xf numFmtId="0" fontId="6" fillId="0" borderId="102" xfId="0" applyFont="1" applyBorder="1" applyAlignment="1">
      <alignment horizontal="center" vertical="center" wrapText="1"/>
    </xf>
    <xf numFmtId="0" fontId="6" fillId="0" borderId="85" xfId="0" applyFont="1" applyBorder="1"/>
    <xf numFmtId="37" fontId="10" fillId="24" borderId="85" xfId="0" applyNumberFormat="1" applyFont="1" applyFill="1" applyBorder="1"/>
    <xf numFmtId="0" fontId="2" fillId="12" borderId="102" xfId="0" applyFont="1" applyFill="1" applyBorder="1" applyAlignment="1">
      <alignment horizontal="center"/>
    </xf>
    <xf numFmtId="0" fontId="2" fillId="10" borderId="102" xfId="0" applyFont="1" applyFill="1" applyBorder="1" applyAlignment="1">
      <alignment vertical="center" wrapText="1"/>
    </xf>
    <xf numFmtId="0" fontId="3" fillId="12" borderId="34" xfId="0" quotePrefix="1" applyFont="1" applyFill="1" applyBorder="1" applyAlignment="1">
      <alignment horizontal="center" vertical="center"/>
    </xf>
    <xf numFmtId="0" fontId="6" fillId="12" borderId="124" xfId="0" applyFont="1" applyFill="1" applyBorder="1" applyAlignment="1">
      <alignment horizontal="center"/>
    </xf>
    <xf numFmtId="0" fontId="6" fillId="0" borderId="125" xfId="0" applyFont="1" applyBorder="1" applyAlignment="1">
      <alignment vertical="center" wrapText="1"/>
    </xf>
    <xf numFmtId="0" fontId="6" fillId="28" borderId="85" xfId="0" applyFont="1" applyFill="1" applyBorder="1" applyAlignment="1">
      <alignment horizontal="right"/>
    </xf>
    <xf numFmtId="49" fontId="10" fillId="12" borderId="77" xfId="0" quotePrefix="1" applyNumberFormat="1" applyFont="1" applyFill="1" applyBorder="1" applyAlignment="1">
      <alignment horizontal="center"/>
    </xf>
    <xf numFmtId="37" fontId="6" fillId="28" borderId="85" xfId="0" applyNumberFormat="1" applyFont="1" applyFill="1" applyBorder="1" applyAlignment="1">
      <alignment horizontal="right"/>
    </xf>
    <xf numFmtId="49" fontId="77" fillId="19" borderId="0" xfId="0" applyNumberFormat="1" applyFont="1" applyFill="1" applyAlignment="1">
      <alignment horizontal="center"/>
    </xf>
    <xf numFmtId="0" fontId="77" fillId="19" borderId="0" xfId="0" applyFont="1" applyFill="1" applyAlignment="1">
      <alignment wrapText="1"/>
    </xf>
    <xf numFmtId="37" fontId="77" fillId="19" borderId="3" xfId="0" applyNumberFormat="1" applyFont="1" applyFill="1" applyBorder="1" applyAlignment="1">
      <alignment horizontal="right"/>
    </xf>
    <xf numFmtId="0" fontId="6" fillId="0" borderId="85" xfId="0" applyFont="1" applyBorder="1" applyAlignment="1">
      <alignment wrapText="1"/>
    </xf>
    <xf numFmtId="37" fontId="7" fillId="27" borderId="5" xfId="0" applyNumberFormat="1" applyFont="1" applyFill="1" applyBorder="1"/>
    <xf numFmtId="37" fontId="3" fillId="22" borderId="3" xfId="1" applyNumberFormat="1" applyFont="1" applyFill="1" applyBorder="1" applyAlignment="1">
      <alignment horizontal="right" vertical="center" wrapText="1"/>
    </xf>
    <xf numFmtId="37" fontId="3" fillId="22" borderId="3" xfId="1" applyNumberFormat="1" applyFont="1" applyFill="1" applyBorder="1" applyAlignment="1">
      <alignment horizontal="left" vertical="center" wrapText="1"/>
    </xf>
    <xf numFmtId="37" fontId="6" fillId="28" borderId="126" xfId="0" applyNumberFormat="1" applyFont="1" applyFill="1" applyBorder="1" applyAlignment="1">
      <alignment horizontal="right"/>
    </xf>
    <xf numFmtId="0" fontId="6" fillId="12" borderId="3" xfId="0" applyFont="1" applyFill="1" applyBorder="1" applyAlignment="1">
      <alignment horizontal="center" vertical="center"/>
    </xf>
    <xf numFmtId="0" fontId="6" fillId="28" borderId="85" xfId="0" applyFont="1" applyFill="1" applyBorder="1"/>
    <xf numFmtId="37" fontId="77" fillId="19" borderId="5" xfId="0" applyNumberFormat="1" applyFont="1" applyFill="1" applyBorder="1" applyAlignment="1">
      <alignment horizontal="right"/>
    </xf>
    <xf numFmtId="0" fontId="3" fillId="12" borderId="3" xfId="0" applyFont="1" applyFill="1" applyBorder="1" applyAlignment="1">
      <alignment horizontal="center" vertical="center"/>
    </xf>
    <xf numFmtId="0" fontId="3" fillId="0" borderId="3" xfId="0" applyFont="1" applyBorder="1" applyAlignment="1">
      <alignment wrapText="1"/>
    </xf>
    <xf numFmtId="0" fontId="3" fillId="6" borderId="3" xfId="1" applyNumberFormat="1" applyFont="1" applyFill="1" applyBorder="1" applyAlignment="1">
      <alignment horizontal="left" vertical="center" wrapText="1"/>
    </xf>
    <xf numFmtId="49" fontId="3" fillId="7" borderId="3" xfId="1" applyNumberFormat="1" applyFont="1" applyFill="1" applyBorder="1" applyAlignment="1">
      <alignment horizontal="left" vertical="center" wrapText="1"/>
    </xf>
    <xf numFmtId="0" fontId="61" fillId="11" borderId="2" xfId="0" applyFont="1" applyFill="1" applyBorder="1" applyAlignment="1">
      <alignment horizontal="left" vertical="center"/>
    </xf>
    <xf numFmtId="43" fontId="2" fillId="0" borderId="0" xfId="0" applyNumberFormat="1" applyFont="1" applyAlignment="1">
      <alignment wrapText="1"/>
    </xf>
    <xf numFmtId="43" fontId="2" fillId="0" borderId="0" xfId="0" applyNumberFormat="1" applyFont="1"/>
    <xf numFmtId="0" fontId="58" fillId="0" borderId="0" xfId="0" applyFont="1"/>
    <xf numFmtId="0" fontId="39" fillId="11" borderId="2" xfId="0" applyFont="1" applyFill="1" applyBorder="1" applyAlignment="1">
      <alignment horizontal="center" vertical="center"/>
    </xf>
    <xf numFmtId="0" fontId="3" fillId="12" borderId="3" xfId="0" applyFont="1" applyFill="1" applyBorder="1" applyAlignment="1">
      <alignment horizontal="center" vertical="center" wrapText="1"/>
    </xf>
    <xf numFmtId="0" fontId="6" fillId="0" borderId="93" xfId="0" applyFont="1" applyBorder="1" applyAlignment="1">
      <alignment horizontal="center" vertical="center"/>
    </xf>
    <xf numFmtId="0" fontId="6" fillId="0" borderId="95" xfId="0" applyFont="1" applyBorder="1" applyAlignment="1">
      <alignment horizontal="center" vertical="center" wrapText="1"/>
    </xf>
    <xf numFmtId="0" fontId="6" fillId="0" borderId="93" xfId="0" applyFont="1" applyBorder="1" applyAlignment="1">
      <alignment horizontal="center" vertical="center" wrapText="1"/>
    </xf>
    <xf numFmtId="0" fontId="2" fillId="0" borderId="102" xfId="0" quotePrefix="1" applyFont="1" applyBorder="1" applyAlignment="1">
      <alignment horizontal="center"/>
    </xf>
    <xf numFmtId="0" fontId="2" fillId="0" borderId="93" xfId="0" applyFont="1" applyBorder="1"/>
    <xf numFmtId="38" fontId="3" fillId="10" borderId="3" xfId="0" applyNumberFormat="1" applyFont="1" applyFill="1" applyBorder="1"/>
    <xf numFmtId="38" fontId="3" fillId="10" borderId="1" xfId="0" applyNumberFormat="1" applyFont="1" applyFill="1" applyBorder="1"/>
    <xf numFmtId="37" fontId="3" fillId="24" borderId="7" xfId="0" applyNumberFormat="1" applyFont="1" applyFill="1" applyBorder="1"/>
    <xf numFmtId="165" fontId="7" fillId="0" borderId="102" xfId="0" quotePrefix="1" applyNumberFormat="1" applyFont="1" applyBorder="1" applyAlignment="1">
      <alignment horizontal="center"/>
    </xf>
    <xf numFmtId="0" fontId="7" fillId="0" borderId="93" xfId="0" applyFont="1" applyBorder="1"/>
    <xf numFmtId="0" fontId="7" fillId="0" borderId="101" xfId="0" quotePrefix="1" applyFont="1" applyBorder="1" applyAlignment="1">
      <alignment horizontal="center"/>
    </xf>
    <xf numFmtId="49" fontId="3" fillId="12" borderId="3" xfId="0" applyNumberFormat="1" applyFont="1" applyFill="1" applyBorder="1" applyAlignment="1">
      <alignment horizontal="center" vertical="center" wrapText="1"/>
    </xf>
    <xf numFmtId="0" fontId="6" fillId="0" borderId="101" xfId="0" applyFont="1" applyBorder="1" applyAlignment="1">
      <alignment horizontal="center" vertical="center" wrapText="1"/>
    </xf>
    <xf numFmtId="0" fontId="2" fillId="0" borderId="100" xfId="0" quotePrefix="1" applyFont="1" applyBorder="1" applyAlignment="1">
      <alignment horizontal="center"/>
    </xf>
    <xf numFmtId="0" fontId="2" fillId="0" borderId="127" xfId="0" applyFont="1" applyBorder="1"/>
    <xf numFmtId="38" fontId="3" fillId="10" borderId="51" xfId="0" applyNumberFormat="1" applyFont="1" applyFill="1" applyBorder="1"/>
    <xf numFmtId="2" fontId="2" fillId="0" borderId="102" xfId="0" quotePrefix="1" applyNumberFormat="1" applyFont="1" applyBorder="1" applyAlignment="1">
      <alignment horizontal="center"/>
    </xf>
    <xf numFmtId="38" fontId="2" fillId="10" borderId="3" xfId="5" applyNumberFormat="1" applyFont="1" applyFill="1" applyBorder="1" applyAlignment="1"/>
    <xf numFmtId="49" fontId="3" fillId="7" borderId="51" xfId="1" applyNumberFormat="1" applyFont="1" applyFill="1" applyBorder="1" applyAlignment="1">
      <alignment horizontal="left" vertical="center" wrapText="1"/>
    </xf>
    <xf numFmtId="10" fontId="3" fillId="0" borderId="3" xfId="3" applyNumberFormat="1" applyFont="1" applyBorder="1" applyAlignment="1">
      <alignment horizontal="center" vertical="center"/>
    </xf>
    <xf numFmtId="2" fontId="2" fillId="0" borderId="101" xfId="0" quotePrefix="1" applyNumberFormat="1" applyFont="1" applyBorder="1" applyAlignment="1">
      <alignment horizontal="center"/>
    </xf>
    <xf numFmtId="0" fontId="2" fillId="0" borderId="99" xfId="0" applyFont="1" applyBorder="1"/>
    <xf numFmtId="10" fontId="3" fillId="0" borderId="34" xfId="3" applyNumberFormat="1" applyFont="1" applyBorder="1" applyAlignment="1">
      <alignment horizontal="center" vertical="center"/>
    </xf>
    <xf numFmtId="37" fontId="62" fillId="32" borderId="3" xfId="0" applyNumberFormat="1" applyFont="1" applyFill="1" applyBorder="1"/>
    <xf numFmtId="2" fontId="2" fillId="0" borderId="0" xfId="0" quotePrefix="1" applyNumberFormat="1" applyFont="1" applyAlignment="1">
      <alignment horizontal="center"/>
    </xf>
    <xf numFmtId="0" fontId="20" fillId="0" borderId="0" xfId="0" applyFont="1"/>
    <xf numFmtId="0" fontId="39" fillId="11" borderId="2" xfId="0" applyFont="1" applyFill="1" applyBorder="1" applyAlignment="1">
      <alignment horizontal="left" vertical="center"/>
    </xf>
    <xf numFmtId="49" fontId="3" fillId="12" borderId="5" xfId="0" applyNumberFormat="1" applyFont="1" applyFill="1" applyBorder="1" applyAlignment="1">
      <alignment horizontal="center" vertical="center" wrapText="1"/>
    </xf>
    <xf numFmtId="0" fontId="6" fillId="0" borderId="127" xfId="0" applyFont="1" applyBorder="1" applyAlignment="1">
      <alignment horizontal="center" vertical="center"/>
    </xf>
    <xf numFmtId="0" fontId="2" fillId="12" borderId="5" xfId="0" applyFont="1" applyFill="1" applyBorder="1" applyAlignment="1">
      <alignment horizontal="center" vertical="center" wrapText="1"/>
    </xf>
    <xf numFmtId="0" fontId="2" fillId="0" borderId="102" xfId="0" quotePrefix="1" applyFont="1" applyBorder="1" applyAlignment="1">
      <alignment horizontal="center" vertical="center"/>
    </xf>
    <xf numFmtId="0" fontId="2" fillId="0" borderId="93" xfId="0" applyFont="1" applyBorder="1" applyAlignment="1">
      <alignment wrapText="1"/>
    </xf>
    <xf numFmtId="0" fontId="3" fillId="0" borderId="102" xfId="0" quotePrefix="1" applyFont="1" applyBorder="1" applyAlignment="1">
      <alignment horizontal="center" vertical="center"/>
    </xf>
    <xf numFmtId="0" fontId="3" fillId="0" borderId="93" xfId="0" applyFont="1" applyBorder="1" applyAlignment="1">
      <alignment wrapText="1"/>
    </xf>
    <xf numFmtId="0" fontId="78" fillId="0" borderId="0" xfId="0" applyFont="1" applyAlignment="1">
      <alignment wrapText="1"/>
    </xf>
    <xf numFmtId="0" fontId="79" fillId="0" borderId="0" xfId="0" applyFont="1" applyAlignment="1">
      <alignment wrapText="1"/>
    </xf>
    <xf numFmtId="0" fontId="2" fillId="0" borderId="101" xfId="0" quotePrefix="1" applyFont="1" applyBorder="1" applyAlignment="1">
      <alignment horizontal="center" vertical="center"/>
    </xf>
    <xf numFmtId="0" fontId="2" fillId="0" borderId="99" xfId="0" applyFont="1" applyBorder="1" applyAlignment="1">
      <alignment wrapText="1"/>
    </xf>
    <xf numFmtId="0" fontId="7" fillId="0" borderId="3" xfId="0" quotePrefix="1" applyFont="1" applyBorder="1" applyAlignment="1">
      <alignment horizontal="center" vertical="center"/>
    </xf>
    <xf numFmtId="0" fontId="7" fillId="0" borderId="99" xfId="0" applyFont="1" applyBorder="1" applyAlignment="1">
      <alignment wrapText="1"/>
    </xf>
    <xf numFmtId="38" fontId="20" fillId="10" borderId="3" xfId="0" applyNumberFormat="1" applyFont="1" applyFill="1" applyBorder="1" applyAlignment="1">
      <alignment horizontal="center"/>
    </xf>
    <xf numFmtId="0" fontId="7" fillId="0" borderId="102" xfId="0" quotePrefix="1" applyFont="1" applyBorder="1" applyAlignment="1">
      <alignment horizontal="center" vertical="center"/>
    </xf>
    <xf numFmtId="0" fontId="7" fillId="0" borderId="93" xfId="0" applyFont="1" applyBorder="1" applyAlignment="1">
      <alignment wrapText="1"/>
    </xf>
    <xf numFmtId="38" fontId="20" fillId="10" borderId="3" xfId="0" applyNumberFormat="1" applyFont="1" applyFill="1" applyBorder="1"/>
    <xf numFmtId="0" fontId="7" fillId="0" borderId="93" xfId="0" applyFont="1" applyBorder="1" applyAlignment="1">
      <alignment vertical="center" wrapText="1"/>
    </xf>
    <xf numFmtId="0" fontId="39" fillId="33" borderId="2" xfId="0" applyFont="1" applyFill="1" applyBorder="1" applyAlignment="1">
      <alignment horizontal="left" vertical="center"/>
    </xf>
    <xf numFmtId="0" fontId="39" fillId="33" borderId="0" xfId="0" applyFont="1" applyFill="1" applyAlignment="1">
      <alignment horizontal="center" vertical="center"/>
    </xf>
    <xf numFmtId="0" fontId="2" fillId="33" borderId="0" xfId="0" applyFont="1" applyFill="1"/>
    <xf numFmtId="0" fontId="10" fillId="0" borderId="0" xfId="0" applyFont="1" applyAlignment="1">
      <alignment horizontal="center"/>
    </xf>
    <xf numFmtId="0" fontId="2" fillId="0" borderId="0" xfId="0" quotePrefix="1" applyFont="1" applyAlignment="1">
      <alignment horizontal="center" vertical="center"/>
    </xf>
    <xf numFmtId="0" fontId="39" fillId="33" borderId="2" xfId="0" applyFont="1" applyFill="1" applyBorder="1" applyAlignment="1">
      <alignment horizontal="center" vertical="center"/>
    </xf>
    <xf numFmtId="49" fontId="62" fillId="0" borderId="61" xfId="0" applyNumberFormat="1" applyFont="1" applyBorder="1" applyAlignment="1">
      <alignment horizontal="center"/>
    </xf>
    <xf numFmtId="0" fontId="10" fillId="0" borderId="93" xfId="0" applyFont="1" applyBorder="1" applyAlignment="1">
      <alignment horizontal="center" vertical="center"/>
    </xf>
    <xf numFmtId="0" fontId="3" fillId="0" borderId="93" xfId="0" applyFont="1" applyBorder="1" applyAlignment="1">
      <alignment vertical="center" wrapText="1"/>
    </xf>
    <xf numFmtId="0" fontId="2" fillId="0" borderId="93" xfId="0" applyFont="1" applyBorder="1" applyAlignment="1">
      <alignment vertical="center" wrapText="1"/>
    </xf>
    <xf numFmtId="0" fontId="3" fillId="0" borderId="3" xfId="0" quotePrefix="1" applyFont="1" applyBorder="1" applyAlignment="1">
      <alignment horizontal="center" vertical="center"/>
    </xf>
    <xf numFmtId="0" fontId="3" fillId="0" borderId="128" xfId="0" quotePrefix="1" applyFont="1" applyBorder="1" applyAlignment="1">
      <alignment horizontal="center" vertical="center"/>
    </xf>
    <xf numFmtId="0" fontId="3" fillId="0" borderId="129" xfId="0" applyFont="1" applyBorder="1" applyAlignment="1">
      <alignment vertical="center"/>
    </xf>
    <xf numFmtId="38" fontId="3" fillId="10" borderId="34" xfId="0" applyNumberFormat="1" applyFont="1" applyFill="1" applyBorder="1"/>
    <xf numFmtId="49" fontId="3" fillId="7" borderId="34" xfId="1" applyNumberFormat="1" applyFont="1" applyFill="1" applyBorder="1" applyAlignment="1">
      <alignment horizontal="left" vertical="center" wrapText="1"/>
    </xf>
    <xf numFmtId="0" fontId="3" fillId="0" borderId="100" xfId="0" quotePrefix="1" applyFont="1" applyBorder="1" applyAlignment="1">
      <alignment horizontal="center" vertical="center"/>
    </xf>
    <xf numFmtId="0" fontId="3" fillId="0" borderId="127" xfId="0" applyFont="1" applyBorder="1" applyAlignment="1">
      <alignment vertical="center" wrapText="1"/>
    </xf>
    <xf numFmtId="38" fontId="3" fillId="10" borderId="5" xfId="0" applyNumberFormat="1" applyFont="1" applyFill="1" applyBorder="1"/>
    <xf numFmtId="38" fontId="3" fillId="10" borderId="130" xfId="0" applyNumberFormat="1" applyFont="1" applyFill="1" applyBorder="1"/>
    <xf numFmtId="0" fontId="2" fillId="10" borderId="100" xfId="0" applyFont="1" applyFill="1" applyBorder="1" applyAlignment="1">
      <alignment vertical="center" wrapText="1"/>
    </xf>
    <xf numFmtId="0" fontId="7" fillId="0" borderId="0" xfId="0" quotePrefix="1" applyFont="1" applyAlignment="1">
      <alignment horizontal="center" vertical="center"/>
    </xf>
    <xf numFmtId="0" fontId="7" fillId="0" borderId="0" xfId="0" applyFont="1" applyAlignment="1">
      <alignment vertical="center" wrapText="1"/>
    </xf>
    <xf numFmtId="38" fontId="20" fillId="10" borderId="0" xfId="0" applyNumberFormat="1" applyFont="1" applyFill="1"/>
    <xf numFmtId="0" fontId="60" fillId="11" borderId="2" xfId="0" applyFont="1" applyFill="1" applyBorder="1" applyAlignment="1">
      <alignment horizontal="left" vertical="center"/>
    </xf>
    <xf numFmtId="0" fontId="80" fillId="11" borderId="94" xfId="0" applyFont="1" applyFill="1" applyBorder="1" applyAlignment="1">
      <alignment horizontal="center" vertical="center"/>
    </xf>
    <xf numFmtId="49" fontId="1" fillId="0" borderId="61" xfId="0" applyNumberFormat="1" applyFont="1" applyBorder="1" applyAlignment="1">
      <alignment horizontal="center"/>
    </xf>
    <xf numFmtId="0" fontId="74" fillId="0" borderId="3" xfId="0" applyFont="1" applyBorder="1" applyAlignment="1">
      <alignment vertical="center"/>
    </xf>
    <xf numFmtId="37" fontId="3" fillId="10" borderId="4" xfId="0" applyNumberFormat="1" applyFont="1" applyFill="1" applyBorder="1"/>
    <xf numFmtId="37" fontId="3" fillId="27" borderId="3" xfId="0" applyNumberFormat="1" applyFont="1" applyFill="1" applyBorder="1" applyAlignment="1">
      <alignment vertical="center"/>
    </xf>
    <xf numFmtId="0" fontId="75" fillId="0" borderId="3" xfId="0" applyFont="1" applyBorder="1" applyAlignment="1">
      <alignment vertical="center"/>
    </xf>
    <xf numFmtId="0" fontId="3" fillId="12" borderId="34" xfId="0" applyFont="1" applyFill="1" applyBorder="1" applyAlignment="1">
      <alignment horizontal="center"/>
    </xf>
    <xf numFmtId="0" fontId="14" fillId="34" borderId="34" xfId="0" applyFont="1" applyFill="1" applyBorder="1" applyAlignment="1">
      <alignment horizontal="center"/>
    </xf>
    <xf numFmtId="49" fontId="6" fillId="12" borderId="3" xfId="0" applyNumberFormat="1" applyFont="1" applyFill="1" applyBorder="1" applyAlignment="1">
      <alignment horizontal="center" vertical="center"/>
    </xf>
    <xf numFmtId="0" fontId="57" fillId="0" borderId="3" xfId="2" applyFont="1" applyBorder="1" applyAlignment="1">
      <alignment vertical="center"/>
    </xf>
    <xf numFmtId="37" fontId="10" fillId="28" borderId="3" xfId="0" applyNumberFormat="1" applyFont="1" applyFill="1" applyBorder="1"/>
    <xf numFmtId="49" fontId="3" fillId="6" borderId="7" xfId="1" applyNumberFormat="1" applyFont="1" applyFill="1" applyBorder="1" applyAlignment="1">
      <alignment horizontal="left" vertical="center" wrapText="1"/>
    </xf>
    <xf numFmtId="49" fontId="3" fillId="6" borderId="3" xfId="1" applyNumberFormat="1" applyFont="1" applyFill="1" applyBorder="1" applyAlignment="1">
      <alignment horizontal="left" vertical="center" wrapText="1"/>
    </xf>
    <xf numFmtId="49" fontId="75" fillId="12" borderId="34" xfId="0" applyNumberFormat="1" applyFont="1" applyFill="1" applyBorder="1" applyAlignment="1">
      <alignment horizontal="center" vertical="center"/>
    </xf>
    <xf numFmtId="49" fontId="81" fillId="12" borderId="15" xfId="0" quotePrefix="1" applyNumberFormat="1" applyFont="1" applyFill="1" applyBorder="1" applyAlignment="1">
      <alignment horizontal="center" vertical="center"/>
    </xf>
    <xf numFmtId="37" fontId="10" fillId="24" borderId="15" xfId="0" applyNumberFormat="1" applyFont="1" applyFill="1" applyBorder="1"/>
    <xf numFmtId="165" fontId="58" fillId="12" borderId="5" xfId="0" applyNumberFormat="1" applyFont="1" applyFill="1" applyBorder="1" applyAlignment="1">
      <alignment horizontal="center" vertical="center"/>
    </xf>
    <xf numFmtId="165" fontId="58" fillId="12" borderId="3" xfId="0" applyNumberFormat="1" applyFont="1" applyFill="1" applyBorder="1" applyAlignment="1">
      <alignment horizontal="center" vertical="center"/>
    </xf>
    <xf numFmtId="165" fontId="58" fillId="12" borderId="34" xfId="0" applyNumberFormat="1" applyFont="1" applyFill="1" applyBorder="1" applyAlignment="1">
      <alignment horizontal="center" vertical="center"/>
    </xf>
    <xf numFmtId="37" fontId="3" fillId="10" borderId="58" xfId="0" applyNumberFormat="1" applyFont="1" applyFill="1" applyBorder="1"/>
    <xf numFmtId="0" fontId="75" fillId="12" borderId="3" xfId="0" quotePrefix="1" applyFont="1" applyFill="1" applyBorder="1" applyAlignment="1">
      <alignment horizontal="center" vertical="center"/>
    </xf>
    <xf numFmtId="0" fontId="75" fillId="12" borderId="3" xfId="0" applyFont="1" applyFill="1" applyBorder="1" applyAlignment="1">
      <alignment horizontal="center" vertical="center"/>
    </xf>
    <xf numFmtId="0" fontId="75" fillId="0" borderId="131" xfId="0" applyFont="1" applyBorder="1" applyAlignment="1">
      <alignment vertical="center"/>
    </xf>
    <xf numFmtId="49" fontId="3" fillId="6" borderId="34" xfId="1" applyNumberFormat="1" applyFont="1" applyFill="1" applyBorder="1" applyAlignment="1">
      <alignment horizontal="left" vertical="center" wrapText="1"/>
    </xf>
    <xf numFmtId="49" fontId="81" fillId="12" borderId="15" xfId="0" applyNumberFormat="1" applyFont="1" applyFill="1" applyBorder="1" applyAlignment="1">
      <alignment horizontal="center" vertical="center"/>
    </xf>
    <xf numFmtId="0" fontId="81" fillId="0" borderId="69" xfId="0" applyFont="1" applyBorder="1" applyAlignment="1">
      <alignment vertical="center"/>
    </xf>
    <xf numFmtId="37" fontId="10" fillId="24" borderId="77" xfId="0" applyNumberFormat="1" applyFont="1" applyFill="1" applyBorder="1"/>
    <xf numFmtId="37" fontId="10" fillId="24" borderId="16" xfId="0" applyNumberFormat="1" applyFont="1" applyFill="1" applyBorder="1"/>
    <xf numFmtId="37" fontId="10" fillId="24" borderId="89" xfId="0" applyNumberFormat="1" applyFont="1" applyFill="1" applyBorder="1"/>
    <xf numFmtId="37" fontId="3" fillId="27" borderId="3" xfId="0" applyNumberFormat="1" applyFont="1" applyFill="1" applyBorder="1"/>
    <xf numFmtId="165" fontId="75" fillId="12" borderId="5" xfId="0" quotePrefix="1" applyNumberFormat="1" applyFont="1" applyFill="1" applyBorder="1" applyAlignment="1">
      <alignment horizontal="center" vertical="center"/>
    </xf>
    <xf numFmtId="2" fontId="75" fillId="12" borderId="3" xfId="0" applyNumberFormat="1" applyFont="1" applyFill="1" applyBorder="1" applyAlignment="1">
      <alignment horizontal="center" vertical="center"/>
    </xf>
    <xf numFmtId="49" fontId="75" fillId="12" borderId="3" xfId="0" applyNumberFormat="1" applyFont="1" applyFill="1" applyBorder="1" applyAlignment="1">
      <alignment horizontal="center" vertical="center"/>
    </xf>
    <xf numFmtId="37" fontId="3" fillId="24" borderId="34" xfId="0" applyNumberFormat="1" applyFont="1" applyFill="1" applyBorder="1"/>
    <xf numFmtId="2" fontId="58" fillId="12" borderId="3" xfId="0" applyNumberFormat="1" applyFont="1" applyFill="1" applyBorder="1" applyAlignment="1">
      <alignment horizontal="center" vertical="center"/>
    </xf>
    <xf numFmtId="0" fontId="58" fillId="12" borderId="3" xfId="0" applyFont="1" applyFill="1" applyBorder="1" applyAlignment="1">
      <alignment horizontal="center" vertical="center"/>
    </xf>
    <xf numFmtId="0" fontId="3" fillId="0" borderId="34" xfId="0" applyFont="1" applyBorder="1"/>
    <xf numFmtId="37" fontId="3" fillId="27" borderId="34" xfId="0" applyNumberFormat="1" applyFont="1" applyFill="1" applyBorder="1" applyAlignment="1">
      <alignment vertical="center"/>
    </xf>
    <xf numFmtId="37" fontId="3" fillId="7" borderId="3" xfId="0" applyNumberFormat="1" applyFont="1" applyFill="1" applyBorder="1"/>
    <xf numFmtId="49" fontId="75" fillId="12" borderId="88" xfId="0" applyNumberFormat="1" applyFont="1" applyFill="1" applyBorder="1" applyAlignment="1">
      <alignment horizontal="center" vertical="center"/>
    </xf>
    <xf numFmtId="37" fontId="3" fillId="10" borderId="92" xfId="0" applyNumberFormat="1" applyFont="1" applyFill="1" applyBorder="1"/>
    <xf numFmtId="37" fontId="3" fillId="23" borderId="5" xfId="1" applyNumberFormat="1" applyFont="1" applyFill="1" applyBorder="1" applyAlignment="1">
      <alignment horizontal="right" vertical="center" wrapText="1"/>
    </xf>
    <xf numFmtId="0" fontId="3" fillId="12" borderId="88" xfId="0" applyFont="1" applyFill="1" applyBorder="1" applyAlignment="1">
      <alignment horizontal="center"/>
    </xf>
    <xf numFmtId="0" fontId="75" fillId="0" borderId="5" xfId="0" applyFont="1" applyBorder="1" applyAlignment="1">
      <alignment vertical="center"/>
    </xf>
    <xf numFmtId="37" fontId="3" fillId="7" borderId="88" xfId="0" applyNumberFormat="1" applyFont="1" applyFill="1" applyBorder="1"/>
    <xf numFmtId="49" fontId="10" fillId="12" borderId="102" xfId="0" applyNumberFormat="1" applyFont="1" applyFill="1" applyBorder="1" applyAlignment="1">
      <alignment horizontal="center"/>
    </xf>
    <xf numFmtId="0" fontId="10" fillId="0" borderId="102" xfId="0" applyFont="1" applyBorder="1"/>
    <xf numFmtId="37" fontId="10" fillId="24" borderId="102" xfId="0" applyNumberFormat="1" applyFont="1" applyFill="1" applyBorder="1"/>
    <xf numFmtId="2" fontId="75" fillId="12" borderId="3" xfId="0" quotePrefix="1" applyNumberFormat="1" applyFont="1" applyFill="1" applyBorder="1" applyAlignment="1">
      <alignment horizontal="center" vertical="center"/>
    </xf>
    <xf numFmtId="37" fontId="3" fillId="7" borderId="58" xfId="0" applyNumberFormat="1" applyFont="1" applyFill="1" applyBorder="1"/>
    <xf numFmtId="37" fontId="3" fillId="7" borderId="34" xfId="0" applyNumberFormat="1" applyFont="1" applyFill="1" applyBorder="1"/>
    <xf numFmtId="49" fontId="81" fillId="12" borderId="66" xfId="0" applyNumberFormat="1" applyFont="1" applyFill="1" applyBorder="1" applyAlignment="1">
      <alignment horizontal="center" vertical="center"/>
    </xf>
    <xf numFmtId="0" fontId="81" fillId="0" borderId="3" xfId="0" applyFont="1" applyBorder="1" applyAlignment="1">
      <alignment vertical="center"/>
    </xf>
    <xf numFmtId="37" fontId="10" fillId="24" borderId="74" xfId="0" applyNumberFormat="1" applyFont="1" applyFill="1" applyBorder="1"/>
    <xf numFmtId="0" fontId="81" fillId="0" borderId="131" xfId="0" applyFont="1" applyBorder="1" applyAlignment="1">
      <alignment vertical="center"/>
    </xf>
    <xf numFmtId="0" fontId="82" fillId="35" borderId="3" xfId="0" applyFont="1" applyFill="1" applyBorder="1" applyAlignment="1">
      <alignment vertical="center"/>
    </xf>
    <xf numFmtId="0" fontId="83" fillId="35" borderId="0" xfId="0" applyFont="1" applyFill="1"/>
    <xf numFmtId="37" fontId="3" fillId="35" borderId="5" xfId="0" applyNumberFormat="1" applyFont="1" applyFill="1" applyBorder="1"/>
    <xf numFmtId="37" fontId="3" fillId="35" borderId="88" xfId="0" applyNumberFormat="1" applyFont="1" applyFill="1" applyBorder="1"/>
    <xf numFmtId="0" fontId="84" fillId="0" borderId="0" xfId="0" applyFont="1"/>
    <xf numFmtId="49" fontId="3" fillId="6" borderId="3" xfId="1" applyNumberFormat="1" applyFont="1" applyFill="1" applyBorder="1" applyAlignment="1">
      <alignment horizontal="right" vertical="center" wrapText="1"/>
    </xf>
    <xf numFmtId="49" fontId="3" fillId="7" borderId="76" xfId="1" applyNumberFormat="1" applyFont="1" applyFill="1" applyBorder="1" applyAlignment="1">
      <alignment horizontal="left" vertical="center" wrapText="1"/>
    </xf>
    <xf numFmtId="49" fontId="3" fillId="6" borderId="34" xfId="1" applyNumberFormat="1" applyFont="1" applyFill="1" applyBorder="1" applyAlignment="1">
      <alignment horizontal="right" vertical="center" wrapText="1"/>
    </xf>
    <xf numFmtId="49" fontId="81" fillId="12" borderId="132" xfId="0" applyNumberFormat="1" applyFont="1" applyFill="1" applyBorder="1" applyAlignment="1">
      <alignment horizontal="center" vertical="center"/>
    </xf>
    <xf numFmtId="0" fontId="81" fillId="0" borderId="126" xfId="0" applyFont="1" applyBorder="1" applyAlignment="1">
      <alignment vertical="center"/>
    </xf>
    <xf numFmtId="0" fontId="81" fillId="0" borderId="73" xfId="0" applyFont="1" applyBorder="1" applyAlignment="1">
      <alignment vertical="center"/>
    </xf>
    <xf numFmtId="165" fontId="2" fillId="12" borderId="3" xfId="0" applyNumberFormat="1" applyFont="1" applyFill="1" applyBorder="1" applyAlignment="1">
      <alignment horizontal="center" vertical="center"/>
    </xf>
    <xf numFmtId="0" fontId="3" fillId="0" borderId="3" xfId="2" applyFont="1" applyBorder="1" applyAlignment="1">
      <alignment vertical="center"/>
    </xf>
    <xf numFmtId="0" fontId="3" fillId="27" borderId="3" xfId="0" applyFont="1" applyFill="1" applyBorder="1" applyAlignment="1">
      <alignment horizontal="right"/>
    </xf>
    <xf numFmtId="165" fontId="3" fillId="12" borderId="3" xfId="0" applyNumberFormat="1" applyFont="1" applyFill="1" applyBorder="1" applyAlignment="1">
      <alignment horizontal="center" vertical="center"/>
    </xf>
    <xf numFmtId="37" fontId="3" fillId="36" borderId="3" xfId="0" applyNumberFormat="1" applyFont="1" applyFill="1" applyBorder="1" applyAlignment="1">
      <alignment horizontal="right"/>
    </xf>
    <xf numFmtId="0" fontId="81" fillId="0" borderId="23" xfId="0" applyFont="1" applyBorder="1" applyAlignment="1">
      <alignment vertical="center"/>
    </xf>
    <xf numFmtId="165" fontId="3" fillId="12" borderId="3" xfId="0" quotePrefix="1" applyNumberFormat="1" applyFont="1" applyFill="1" applyBorder="1" applyAlignment="1">
      <alignment horizontal="center" vertical="center"/>
    </xf>
    <xf numFmtId="2" fontId="3" fillId="12" borderId="3" xfId="0" applyNumberFormat="1" applyFont="1" applyFill="1" applyBorder="1" applyAlignment="1">
      <alignment horizontal="center" vertical="center"/>
    </xf>
    <xf numFmtId="0" fontId="85" fillId="0" borderId="3" xfId="2" applyFont="1" applyBorder="1" applyAlignment="1">
      <alignment vertical="center"/>
    </xf>
    <xf numFmtId="2" fontId="3" fillId="12" borderId="3" xfId="0" quotePrefix="1" applyNumberFormat="1" applyFont="1" applyFill="1" applyBorder="1" applyAlignment="1">
      <alignment horizontal="center" vertical="center"/>
    </xf>
    <xf numFmtId="37" fontId="3" fillId="35" borderId="3" xfId="0" applyNumberFormat="1" applyFont="1" applyFill="1" applyBorder="1"/>
    <xf numFmtId="37" fontId="3" fillId="35" borderId="34" xfId="0" applyNumberFormat="1" applyFont="1" applyFill="1" applyBorder="1"/>
    <xf numFmtId="37" fontId="3" fillId="19" borderId="51" xfId="0" applyNumberFormat="1" applyFont="1" applyFill="1" applyBorder="1"/>
    <xf numFmtId="0" fontId="86" fillId="0" borderId="0" xfId="0" applyFont="1"/>
    <xf numFmtId="49" fontId="81" fillId="12" borderId="3" xfId="0" applyNumberFormat="1" applyFont="1" applyFill="1" applyBorder="1" applyAlignment="1">
      <alignment horizontal="center" vertical="center"/>
    </xf>
    <xf numFmtId="0" fontId="57" fillId="0" borderId="2" xfId="2" applyFont="1" applyBorder="1" applyAlignment="1">
      <alignment vertical="center"/>
    </xf>
    <xf numFmtId="165" fontId="2" fillId="12" borderId="51" xfId="0" applyNumberFormat="1" applyFont="1" applyFill="1" applyBorder="1" applyAlignment="1">
      <alignment horizontal="center" vertical="center"/>
    </xf>
    <xf numFmtId="49" fontId="81" fillId="12" borderId="119" xfId="0" applyNumberFormat="1" applyFont="1" applyFill="1" applyBorder="1" applyAlignment="1">
      <alignment horizontal="center" vertical="center"/>
    </xf>
    <xf numFmtId="0" fontId="81" fillId="0" borderId="72" xfId="0" applyFont="1" applyBorder="1" applyAlignment="1">
      <alignment vertical="center"/>
    </xf>
    <xf numFmtId="165" fontId="3" fillId="12" borderId="51" xfId="0" applyNumberFormat="1" applyFont="1" applyFill="1" applyBorder="1" applyAlignment="1">
      <alignment horizontal="center" vertical="center"/>
    </xf>
    <xf numFmtId="165" fontId="3" fillId="12" borderId="51" xfId="0" quotePrefix="1" applyNumberFormat="1" applyFont="1" applyFill="1" applyBorder="1" applyAlignment="1">
      <alignment horizontal="center" vertical="center"/>
    </xf>
    <xf numFmtId="2" fontId="3" fillId="12" borderId="51" xfId="0" applyNumberFormat="1" applyFont="1" applyFill="1" applyBorder="1" applyAlignment="1">
      <alignment horizontal="center" vertical="center"/>
    </xf>
    <xf numFmtId="0" fontId="3" fillId="12" borderId="51" xfId="0" applyFont="1" applyFill="1" applyBorder="1" applyAlignment="1">
      <alignment horizontal="center" vertical="center"/>
    </xf>
    <xf numFmtId="49" fontId="81" fillId="12" borderId="77" xfId="0" applyNumberFormat="1" applyFont="1" applyFill="1" applyBorder="1" applyAlignment="1">
      <alignment horizontal="center" vertical="center"/>
    </xf>
    <xf numFmtId="2" fontId="3" fillId="12" borderId="51" xfId="0" quotePrefix="1" applyNumberFormat="1" applyFont="1" applyFill="1" applyBorder="1" applyAlignment="1">
      <alignment horizontal="center" vertical="center"/>
    </xf>
    <xf numFmtId="0" fontId="3" fillId="12" borderId="51" xfId="0" quotePrefix="1" applyFont="1" applyFill="1" applyBorder="1" applyAlignment="1">
      <alignment horizontal="center" vertical="center"/>
    </xf>
    <xf numFmtId="2" fontId="2" fillId="12" borderId="51" xfId="0" applyNumberFormat="1" applyFont="1" applyFill="1" applyBorder="1" applyAlignment="1">
      <alignment horizontal="center" vertical="center"/>
    </xf>
    <xf numFmtId="0" fontId="3" fillId="0" borderId="34" xfId="0" applyFont="1" applyBorder="1" applyAlignment="1">
      <alignment vertical="center"/>
    </xf>
    <xf numFmtId="49" fontId="81" fillId="12" borderId="72" xfId="0" applyNumberFormat="1" applyFont="1" applyFill="1" applyBorder="1" applyAlignment="1">
      <alignment horizontal="center" vertical="center"/>
    </xf>
    <xf numFmtId="0" fontId="7" fillId="12" borderId="51" xfId="0" applyFont="1" applyFill="1" applyBorder="1" applyAlignment="1">
      <alignment horizontal="center" vertical="center"/>
    </xf>
    <xf numFmtId="0" fontId="7" fillId="0" borderId="3" xfId="0" applyFont="1" applyBorder="1" applyAlignment="1">
      <alignment vertical="center"/>
    </xf>
    <xf numFmtId="2" fontId="7" fillId="12" borderId="51" xfId="0" applyNumberFormat="1" applyFont="1" applyFill="1" applyBorder="1" applyAlignment="1">
      <alignment horizontal="center" vertical="center"/>
    </xf>
    <xf numFmtId="0" fontId="7" fillId="0" borderId="34" xfId="0" applyFont="1" applyBorder="1" applyAlignment="1">
      <alignment vertical="center"/>
    </xf>
    <xf numFmtId="49" fontId="59" fillId="12" borderId="119" xfId="0" applyNumberFormat="1" applyFont="1" applyFill="1" applyBorder="1" applyAlignment="1">
      <alignment horizontal="center" vertical="center"/>
    </xf>
    <xf numFmtId="0" fontId="59" fillId="0" borderId="85" xfId="0" applyFont="1" applyBorder="1" applyAlignment="1">
      <alignment vertical="center"/>
    </xf>
    <xf numFmtId="0" fontId="3" fillId="0" borderId="5" xfId="0" applyFont="1" applyBorder="1" applyAlignment="1">
      <alignment vertical="center"/>
    </xf>
    <xf numFmtId="0" fontId="81" fillId="0" borderId="85" xfId="0" applyFont="1" applyBorder="1" applyAlignment="1">
      <alignment vertical="center"/>
    </xf>
    <xf numFmtId="49" fontId="81" fillId="12" borderId="119" xfId="0" quotePrefix="1" applyNumberFormat="1" applyFont="1" applyFill="1" applyBorder="1" applyAlignment="1">
      <alignment horizontal="center" vertical="center"/>
    </xf>
    <xf numFmtId="0" fontId="81" fillId="0" borderId="77" xfId="0" applyFont="1" applyBorder="1" applyAlignment="1">
      <alignment vertical="center"/>
    </xf>
    <xf numFmtId="37" fontId="3" fillId="23" borderId="3" xfId="1" applyNumberFormat="1" applyFont="1" applyFill="1" applyBorder="1" applyAlignment="1">
      <alignment horizontal="right" vertical="center" wrapText="1"/>
    </xf>
    <xf numFmtId="49" fontId="3" fillId="7" borderId="78" xfId="1" applyNumberFormat="1" applyFont="1" applyFill="1" applyBorder="1" applyAlignment="1">
      <alignment horizontal="left" vertical="center" wrapText="1"/>
    </xf>
    <xf numFmtId="0" fontId="2" fillId="12" borderId="51" xfId="0" applyFont="1" applyFill="1" applyBorder="1" applyAlignment="1">
      <alignment horizontal="center" vertical="center"/>
    </xf>
    <xf numFmtId="0" fontId="7" fillId="12" borderId="51" xfId="0" quotePrefix="1" applyFont="1" applyFill="1" applyBorder="1" applyAlignment="1">
      <alignment horizontal="center" vertical="center"/>
    </xf>
    <xf numFmtId="49" fontId="59" fillId="12" borderId="15" xfId="0" applyNumberFormat="1" applyFont="1" applyFill="1" applyBorder="1" applyAlignment="1">
      <alignment horizontal="center" vertical="center"/>
    </xf>
    <xf numFmtId="0" fontId="59" fillId="0" borderId="73" xfId="0" applyFont="1" applyBorder="1" applyAlignment="1">
      <alignment vertical="center"/>
    </xf>
    <xf numFmtId="0" fontId="81" fillId="0" borderId="119" xfId="0" applyFont="1" applyBorder="1" applyAlignment="1">
      <alignment vertical="center"/>
    </xf>
    <xf numFmtId="2" fontId="2" fillId="12" borderId="51" xfId="0" quotePrefix="1" applyNumberFormat="1" applyFont="1" applyFill="1" applyBorder="1" applyAlignment="1">
      <alignment horizontal="center" vertical="center"/>
    </xf>
    <xf numFmtId="0" fontId="2" fillId="12" borderId="51" xfId="0" quotePrefix="1" applyFont="1" applyFill="1" applyBorder="1" applyAlignment="1">
      <alignment horizontal="center" vertical="center"/>
    </xf>
    <xf numFmtId="49" fontId="3" fillId="7" borderId="133" xfId="1" applyNumberFormat="1" applyFont="1" applyFill="1" applyBorder="1" applyAlignment="1">
      <alignment horizontal="left" vertical="center" wrapText="1"/>
    </xf>
    <xf numFmtId="0" fontId="81" fillId="0" borderId="134" xfId="0" applyFont="1" applyBorder="1" applyAlignment="1">
      <alignment vertical="center"/>
    </xf>
    <xf numFmtId="37" fontId="10" fillId="24" borderId="135" xfId="0" applyNumberFormat="1" applyFont="1" applyFill="1" applyBorder="1"/>
    <xf numFmtId="37" fontId="10" fillId="24" borderId="63" xfId="0" applyNumberFormat="1" applyFont="1" applyFill="1" applyBorder="1"/>
    <xf numFmtId="49" fontId="81" fillId="12" borderId="85" xfId="0" applyNumberFormat="1" applyFont="1" applyFill="1" applyBorder="1" applyAlignment="1">
      <alignment horizontal="center" vertical="center"/>
    </xf>
    <xf numFmtId="0" fontId="82" fillId="35" borderId="5" xfId="0" applyFont="1" applyFill="1" applyBorder="1" applyAlignment="1">
      <alignment vertical="center"/>
    </xf>
    <xf numFmtId="49" fontId="75" fillId="12" borderId="3" xfId="0" quotePrefix="1" applyNumberFormat="1" applyFont="1" applyFill="1" applyBorder="1" applyAlignment="1">
      <alignment horizontal="center" vertical="center"/>
    </xf>
    <xf numFmtId="0" fontId="75" fillId="0" borderId="34" xfId="0" applyFont="1" applyBorder="1" applyAlignment="1">
      <alignment vertical="center"/>
    </xf>
    <xf numFmtId="0" fontId="81" fillId="0" borderId="16" xfId="0" applyFont="1" applyBorder="1" applyAlignment="1">
      <alignment vertical="center"/>
    </xf>
    <xf numFmtId="37" fontId="13" fillId="24" borderId="85" xfId="0" applyNumberFormat="1" applyFont="1" applyFill="1" applyBorder="1"/>
    <xf numFmtId="0" fontId="13" fillId="0" borderId="0" xfId="0" applyFont="1" applyAlignment="1">
      <alignment vertical="center"/>
    </xf>
    <xf numFmtId="49" fontId="3" fillId="6" borderId="3" xfId="1" applyNumberFormat="1" applyFont="1" applyFill="1" applyBorder="1" applyAlignment="1">
      <alignment horizontal="center" vertical="center" wrapText="1"/>
    </xf>
    <xf numFmtId="0" fontId="3" fillId="27" borderId="5" xfId="0" applyFont="1" applyFill="1" applyBorder="1" applyAlignment="1">
      <alignment horizontal="right"/>
    </xf>
    <xf numFmtId="0" fontId="3" fillId="12" borderId="83" xfId="0" applyFont="1" applyFill="1" applyBorder="1" applyAlignment="1">
      <alignment horizontal="center" vertical="center"/>
    </xf>
    <xf numFmtId="0" fontId="3" fillId="12" borderId="76" xfId="0" quotePrefix="1" applyFont="1" applyFill="1" applyBorder="1" applyAlignment="1">
      <alignment horizontal="center" vertical="center"/>
    </xf>
    <xf numFmtId="0" fontId="3" fillId="0" borderId="34" xfId="2" applyFont="1" applyBorder="1" applyAlignment="1">
      <alignment vertical="center"/>
    </xf>
    <xf numFmtId="49" fontId="3" fillId="7" borderId="101" xfId="1" applyNumberFormat="1" applyFont="1" applyFill="1" applyBorder="1" applyAlignment="1">
      <alignment horizontal="left" vertical="center" wrapText="1"/>
    </xf>
    <xf numFmtId="0" fontId="82" fillId="35" borderId="88" xfId="0" applyFont="1" applyFill="1" applyBorder="1" applyAlignment="1">
      <alignment vertical="center"/>
    </xf>
    <xf numFmtId="0" fontId="87" fillId="35" borderId="0" xfId="0" applyFont="1" applyFill="1"/>
    <xf numFmtId="165" fontId="7" fillId="0" borderId="133" xfId="0" quotePrefix="1" applyNumberFormat="1" applyFont="1" applyBorder="1" applyAlignment="1">
      <alignment horizontal="center"/>
    </xf>
    <xf numFmtId="0" fontId="7" fillId="0" borderId="133" xfId="0" applyFont="1" applyBorder="1"/>
    <xf numFmtId="165" fontId="7" fillId="0" borderId="101" xfId="0" quotePrefix="1" applyNumberFormat="1" applyFont="1" applyBorder="1" applyAlignment="1">
      <alignment horizontal="center"/>
    </xf>
    <xf numFmtId="0" fontId="7" fillId="0" borderId="101" xfId="0" applyFont="1" applyBorder="1"/>
    <xf numFmtId="165" fontId="13" fillId="0" borderId="85" xfId="0" quotePrefix="1" applyNumberFormat="1" applyFont="1" applyBorder="1" applyAlignment="1">
      <alignment horizontal="center"/>
    </xf>
    <xf numFmtId="0" fontId="13" fillId="0" borderId="85" xfId="0" applyFont="1" applyBorder="1"/>
    <xf numFmtId="165" fontId="13" fillId="0" borderId="124" xfId="0" applyNumberFormat="1" applyFont="1" applyBorder="1" applyAlignment="1">
      <alignment horizontal="center"/>
    </xf>
    <xf numFmtId="0" fontId="13" fillId="0" borderId="136" xfId="0" applyFont="1" applyBorder="1"/>
    <xf numFmtId="49" fontId="69" fillId="0" borderId="61" xfId="0" applyNumberFormat="1" applyFont="1" applyBorder="1" applyAlignment="1">
      <alignment horizontal="center"/>
    </xf>
    <xf numFmtId="0" fontId="20" fillId="12" borderId="34" xfId="0" applyFont="1" applyFill="1" applyBorder="1" applyAlignment="1">
      <alignment horizontal="center"/>
    </xf>
    <xf numFmtId="0" fontId="13" fillId="0" borderId="137" xfId="0" quotePrefix="1" applyFont="1" applyBorder="1" applyAlignment="1">
      <alignment horizontal="center"/>
    </xf>
    <xf numFmtId="0" fontId="13" fillId="0" borderId="105" xfId="0" applyFont="1" applyBorder="1"/>
    <xf numFmtId="37" fontId="10" fillId="28" borderId="85" xfId="0" applyNumberFormat="1" applyFont="1" applyFill="1" applyBorder="1" applyAlignment="1">
      <alignment vertical="center"/>
    </xf>
    <xf numFmtId="0" fontId="60" fillId="11" borderId="51" xfId="0" applyFont="1" applyFill="1" applyBorder="1" applyAlignment="1">
      <alignment horizontal="left" vertical="center"/>
    </xf>
    <xf numFmtId="0" fontId="60" fillId="11" borderId="94" xfId="0" applyFont="1" applyFill="1" applyBorder="1" applyAlignment="1">
      <alignment horizontal="left" vertical="center"/>
    </xf>
    <xf numFmtId="0" fontId="60" fillId="11" borderId="7" xfId="0" applyFont="1" applyFill="1" applyBorder="1" applyAlignment="1">
      <alignment horizontal="left" vertical="center"/>
    </xf>
    <xf numFmtId="37" fontId="3" fillId="14" borderId="40" xfId="0" applyNumberFormat="1" applyFont="1" applyFill="1" applyBorder="1"/>
    <xf numFmtId="0" fontId="88" fillId="0" borderId="0" xfId="0" applyFont="1"/>
    <xf numFmtId="0" fontId="89" fillId="11" borderId="2" xfId="0" applyFont="1" applyFill="1" applyBorder="1" applyAlignment="1">
      <alignment vertical="center"/>
    </xf>
    <xf numFmtId="0" fontId="90" fillId="0" borderId="3" xfId="0" applyFont="1" applyBorder="1" applyAlignment="1">
      <alignment horizontal="center"/>
    </xf>
    <xf numFmtId="0" fontId="91" fillId="0" borderId="0" xfId="0" applyFont="1" applyAlignment="1">
      <alignment horizontal="center"/>
    </xf>
    <xf numFmtId="0" fontId="91" fillId="0" borderId="3" xfId="0" applyFont="1" applyBorder="1" applyAlignment="1">
      <alignment horizontal="center"/>
    </xf>
    <xf numFmtId="49" fontId="92" fillId="0" borderId="7" xfId="2" applyNumberFormat="1" applyFont="1" applyBorder="1" applyAlignment="1">
      <alignment horizontal="center" vertical="center"/>
    </xf>
    <xf numFmtId="0" fontId="93" fillId="0" borderId="3" xfId="0" applyFont="1" applyBorder="1" applyAlignment="1">
      <alignment horizontal="center"/>
    </xf>
    <xf numFmtId="37" fontId="93" fillId="0" borderId="3" xfId="0" applyNumberFormat="1" applyFont="1" applyBorder="1" applyAlignment="1">
      <alignment horizontal="center" vertical="center" wrapText="1"/>
    </xf>
    <xf numFmtId="0" fontId="88" fillId="12" borderId="3" xfId="0" applyFont="1" applyFill="1" applyBorder="1" applyAlignment="1">
      <alignment horizontal="center"/>
    </xf>
    <xf numFmtId="0" fontId="91" fillId="0" borderId="3" xfId="0" applyFont="1" applyBorder="1"/>
    <xf numFmtId="37" fontId="94" fillId="19" borderId="7" xfId="0" applyNumberFormat="1" applyFont="1" applyFill="1" applyBorder="1"/>
    <xf numFmtId="37" fontId="94" fillId="19" borderId="3" xfId="0" applyNumberFormat="1" applyFont="1" applyFill="1" applyBorder="1"/>
    <xf numFmtId="0" fontId="95" fillId="12" borderId="3" xfId="0" applyFont="1" applyFill="1" applyBorder="1" applyAlignment="1">
      <alignment horizontal="center"/>
    </xf>
    <xf numFmtId="37" fontId="93" fillId="0" borderId="3" xfId="0" applyNumberFormat="1" applyFont="1" applyBorder="1"/>
    <xf numFmtId="0" fontId="88" fillId="19" borderId="3" xfId="0" applyFont="1" applyFill="1" applyBorder="1"/>
    <xf numFmtId="2" fontId="63" fillId="12" borderId="116" xfId="0" applyNumberFormat="1" applyFont="1" applyFill="1" applyBorder="1" applyAlignment="1">
      <alignment horizontal="center" vertical="center"/>
    </xf>
    <xf numFmtId="166" fontId="64" fillId="27" borderId="3" xfId="3" applyNumberFormat="1" applyFont="1" applyFill="1" applyBorder="1"/>
    <xf numFmtId="167" fontId="64" fillId="27" borderId="3" xfId="5" applyNumberFormat="1" applyFont="1" applyFill="1" applyBorder="1"/>
    <xf numFmtId="0" fontId="1" fillId="0" borderId="119" xfId="0" applyFont="1" applyBorder="1" applyAlignment="1">
      <alignment vertical="center" wrapText="1"/>
    </xf>
    <xf numFmtId="49" fontId="4" fillId="0" borderId="0" xfId="0" applyNumberFormat="1" applyFont="1" applyAlignment="1">
      <alignment vertical="center" wrapText="1"/>
    </xf>
    <xf numFmtId="49" fontId="0" fillId="0" borderId="0" xfId="0" applyNumberFormat="1" applyAlignment="1">
      <alignment wrapText="1"/>
    </xf>
    <xf numFmtId="49" fontId="0" fillId="12" borderId="3" xfId="0" applyNumberFormat="1" applyFill="1" applyBorder="1" applyAlignment="1">
      <alignment horizontal="center" vertical="center" wrapText="1"/>
    </xf>
    <xf numFmtId="0" fontId="0" fillId="0" borderId="5" xfId="0" applyBorder="1" applyAlignment="1">
      <alignment vertical="center" wrapText="1"/>
    </xf>
    <xf numFmtId="0" fontId="63" fillId="0" borderId="51" xfId="0" applyFont="1" applyBorder="1" applyAlignment="1">
      <alignment vertical="center" wrapText="1"/>
    </xf>
    <xf numFmtId="0" fontId="0" fillId="0" borderId="34" xfId="0" applyBorder="1" applyAlignment="1">
      <alignment vertical="center" wrapText="1"/>
    </xf>
    <xf numFmtId="0" fontId="1" fillId="0" borderId="0" xfId="0" applyFont="1" applyAlignment="1">
      <alignment vertical="center" wrapText="1"/>
    </xf>
    <xf numFmtId="0" fontId="1" fillId="0" borderId="120" xfId="0" applyFont="1" applyBorder="1" applyAlignment="1">
      <alignment vertical="center" wrapText="1"/>
    </xf>
    <xf numFmtId="0" fontId="63" fillId="0" borderId="3" xfId="0" applyFont="1" applyBorder="1" applyAlignment="1">
      <alignment vertical="center" wrapText="1"/>
    </xf>
    <xf numFmtId="0" fontId="63" fillId="0" borderId="3" xfId="0" applyFont="1" applyBorder="1" applyAlignment="1">
      <alignment wrapText="1"/>
    </xf>
    <xf numFmtId="0" fontId="1" fillId="0" borderId="34" xfId="0" applyFont="1" applyBorder="1" applyAlignment="1">
      <alignment vertical="center" wrapText="1"/>
    </xf>
    <xf numFmtId="0" fontId="1" fillId="0" borderId="15" xfId="0" applyFont="1" applyBorder="1" applyAlignment="1">
      <alignment vertical="center" wrapText="1"/>
    </xf>
    <xf numFmtId="0" fontId="1" fillId="0" borderId="0" xfId="0" applyFont="1" applyAlignment="1">
      <alignment wrapText="1"/>
    </xf>
    <xf numFmtId="0" fontId="61" fillId="11" borderId="0" xfId="0" applyFont="1" applyFill="1" applyAlignment="1">
      <alignment horizontal="left" vertical="center" wrapText="1"/>
    </xf>
    <xf numFmtId="0" fontId="0" fillId="0" borderId="5" xfId="0" applyBorder="1" applyAlignment="1">
      <alignment wrapText="1"/>
    </xf>
    <xf numFmtId="0" fontId="0" fillId="0" borderId="122" xfId="0" applyBorder="1" applyAlignment="1">
      <alignment wrapText="1"/>
    </xf>
    <xf numFmtId="0" fontId="0" fillId="12" borderId="51" xfId="0" applyFill="1" applyBorder="1" applyAlignment="1">
      <alignment horizontal="center" wrapText="1"/>
    </xf>
    <xf numFmtId="0" fontId="0" fillId="0" borderId="34" xfId="0" applyBorder="1" applyAlignment="1">
      <alignment wrapText="1"/>
    </xf>
    <xf numFmtId="37" fontId="64" fillId="27" borderId="3" xfId="0" applyNumberFormat="1" applyFont="1" applyFill="1" applyBorder="1" applyAlignment="1">
      <alignment wrapText="1"/>
    </xf>
    <xf numFmtId="0" fontId="91" fillId="0" borderId="0" xfId="0" applyFont="1"/>
    <xf numFmtId="1" fontId="6" fillId="28" borderId="16" xfId="0" applyNumberFormat="1" applyFont="1" applyFill="1" applyBorder="1" applyAlignment="1">
      <alignment horizontal="right"/>
    </xf>
    <xf numFmtId="167" fontId="2" fillId="10" borderId="102" xfId="0" applyNumberFormat="1" applyFont="1" applyFill="1" applyBorder="1" applyAlignment="1">
      <alignment vertical="center" wrapText="1"/>
    </xf>
    <xf numFmtId="0" fontId="1" fillId="0" borderId="72" xfId="0" applyFont="1" applyBorder="1" applyAlignment="1">
      <alignment horizontal="left" vertical="center" wrapText="1"/>
    </xf>
    <xf numFmtId="37" fontId="62" fillId="24" borderId="85" xfId="0" applyNumberFormat="1" applyFont="1" applyFill="1" applyBorder="1" applyAlignment="1">
      <alignment vertical="center"/>
    </xf>
    <xf numFmtId="49" fontId="3" fillId="7" borderId="7" xfId="1" applyNumberFormat="1" applyFont="1" applyFill="1" applyBorder="1" applyAlignment="1">
      <alignment horizontal="left" vertical="center" wrapText="1"/>
    </xf>
    <xf numFmtId="37" fontId="3" fillId="22" borderId="105" xfId="1" applyNumberFormat="1" applyFont="1" applyFill="1" applyBorder="1" applyAlignment="1">
      <alignment horizontal="left" vertical="center" wrapText="1"/>
    </xf>
    <xf numFmtId="0" fontId="10" fillId="0" borderId="3" xfId="0" applyFont="1" applyBorder="1" applyAlignment="1">
      <alignment wrapText="1"/>
    </xf>
    <xf numFmtId="37" fontId="10" fillId="24" borderId="127" xfId="0" applyNumberFormat="1" applyFont="1" applyFill="1" applyBorder="1"/>
    <xf numFmtId="0" fontId="10" fillId="24" borderId="34" xfId="0" applyFont="1" applyFill="1" applyBorder="1"/>
    <xf numFmtId="37" fontId="94" fillId="22" borderId="3" xfId="1" applyNumberFormat="1" applyFont="1" applyFill="1" applyBorder="1" applyAlignment="1">
      <alignment horizontal="right" vertical="center" wrapText="1"/>
    </xf>
    <xf numFmtId="37" fontId="2" fillId="28" borderId="3" xfId="0" applyNumberFormat="1" applyFont="1" applyFill="1" applyBorder="1" applyAlignment="1">
      <alignment horizontal="right"/>
    </xf>
    <xf numFmtId="37" fontId="2" fillId="28" borderId="3" xfId="0" applyNumberFormat="1" applyFont="1" applyFill="1" applyBorder="1"/>
    <xf numFmtId="37" fontId="2" fillId="28" borderId="34" xfId="0" applyNumberFormat="1" applyFont="1" applyFill="1" applyBorder="1"/>
    <xf numFmtId="37" fontId="1" fillId="28" borderId="15" xfId="0" applyNumberFormat="1" applyFont="1" applyFill="1" applyBorder="1"/>
    <xf numFmtId="1" fontId="1" fillId="28" borderId="15" xfId="0" applyNumberFormat="1" applyFont="1" applyFill="1" applyBorder="1"/>
    <xf numFmtId="0" fontId="1" fillId="0" borderId="138" xfId="0" applyFont="1" applyBorder="1"/>
    <xf numFmtId="168" fontId="7" fillId="27" borderId="3" xfId="0" applyNumberFormat="1" applyFont="1" applyFill="1" applyBorder="1"/>
    <xf numFmtId="168" fontId="64" fillId="27" borderId="3" xfId="0" applyNumberFormat="1" applyFont="1" applyFill="1" applyBorder="1"/>
    <xf numFmtId="37" fontId="0" fillId="28" borderId="139" xfId="0" applyNumberFormat="1" applyFill="1" applyBorder="1"/>
    <xf numFmtId="37" fontId="0" fillId="28" borderId="3" xfId="0" applyNumberFormat="1" applyFill="1" applyBorder="1"/>
    <xf numFmtId="37" fontId="62" fillId="24" borderId="85" xfId="0" applyNumberFormat="1" applyFont="1" applyFill="1" applyBorder="1"/>
    <xf numFmtId="0" fontId="7" fillId="38" borderId="95" xfId="0" applyFont="1" applyFill="1" applyBorder="1" applyAlignment="1">
      <alignment horizontal="center"/>
    </xf>
    <xf numFmtId="0" fontId="7" fillId="38" borderId="140" xfId="0" applyFont="1" applyFill="1" applyBorder="1" applyAlignment="1">
      <alignment horizontal="center"/>
    </xf>
    <xf numFmtId="0" fontId="7" fillId="38" borderId="141" xfId="0" applyFont="1" applyFill="1" applyBorder="1" applyAlignment="1">
      <alignment horizontal="center"/>
    </xf>
    <xf numFmtId="0" fontId="7" fillId="38" borderId="102" xfId="0" applyFont="1" applyFill="1" applyBorder="1" applyAlignment="1">
      <alignment horizontal="center"/>
    </xf>
    <xf numFmtId="0" fontId="7" fillId="38" borderId="101" xfId="0" applyFont="1" applyFill="1" applyBorder="1" applyAlignment="1">
      <alignment horizontal="center"/>
    </xf>
    <xf numFmtId="0" fontId="7" fillId="38" borderId="133" xfId="0" applyFont="1" applyFill="1" applyBorder="1" applyAlignment="1">
      <alignment horizontal="center"/>
    </xf>
    <xf numFmtId="0" fontId="96" fillId="37" borderId="0" xfId="0" applyFont="1" applyFill="1" applyAlignment="1">
      <alignment vertical="center"/>
    </xf>
    <xf numFmtId="0" fontId="97" fillId="37" borderId="34" xfId="0" applyFont="1" applyFill="1" applyBorder="1" applyAlignment="1">
      <alignment horizontal="left" vertical="center"/>
    </xf>
    <xf numFmtId="0" fontId="13" fillId="0" borderId="102" xfId="0" applyFont="1" applyBorder="1" applyAlignment="1">
      <alignment horizontal="center" wrapText="1"/>
    </xf>
    <xf numFmtId="0" fontId="7" fillId="38" borderId="102" xfId="0" applyFont="1" applyFill="1" applyBorder="1" applyAlignment="1">
      <alignment horizontal="center" vertical="center" wrapText="1"/>
    </xf>
    <xf numFmtId="0" fontId="7" fillId="38" borderId="102" xfId="0" applyFont="1" applyFill="1" applyBorder="1" applyAlignment="1">
      <alignment horizontal="center" wrapText="1"/>
    </xf>
    <xf numFmtId="0" fontId="13" fillId="0" borderId="101" xfId="0" applyFont="1" applyBorder="1" applyAlignment="1">
      <alignment horizontal="center" vertical="center" wrapText="1"/>
    </xf>
    <xf numFmtId="0" fontId="13" fillId="0" borderId="102" xfId="0" applyFont="1" applyBorder="1" applyAlignment="1">
      <alignment horizontal="center" vertical="center" wrapText="1"/>
    </xf>
    <xf numFmtId="0" fontId="0" fillId="12" borderId="3" xfId="0" quotePrefix="1" applyFill="1" applyBorder="1" applyAlignment="1">
      <alignment horizontal="center" vertical="center"/>
    </xf>
    <xf numFmtId="0" fontId="69" fillId="38" borderId="3" xfId="0" applyFont="1" applyFill="1" applyBorder="1" applyAlignment="1">
      <alignment horizontal="center"/>
    </xf>
    <xf numFmtId="0" fontId="64" fillId="38" borderId="3" xfId="0" applyFont="1" applyFill="1" applyBorder="1" applyAlignment="1">
      <alignment horizontal="center"/>
    </xf>
    <xf numFmtId="0" fontId="64" fillId="0" borderId="3" xfId="0" applyFont="1" applyBorder="1" applyAlignment="1">
      <alignment horizontal="center" vertical="center"/>
    </xf>
    <xf numFmtId="0" fontId="69" fillId="0" borderId="3" xfId="0" applyFont="1" applyBorder="1" applyAlignment="1">
      <alignment horizontal="center" vertical="center"/>
    </xf>
    <xf numFmtId="0" fontId="64" fillId="0" borderId="3" xfId="0" applyFont="1" applyBorder="1" applyAlignment="1">
      <alignment horizontal="center"/>
    </xf>
    <xf numFmtId="0" fontId="64" fillId="0" borderId="3" xfId="0" quotePrefix="1" applyFont="1" applyBorder="1" applyAlignment="1">
      <alignment horizontal="center"/>
    </xf>
    <xf numFmtId="0" fontId="99" fillId="0" borderId="0" xfId="0" applyFont="1"/>
    <xf numFmtId="0" fontId="6" fillId="0" borderId="125" xfId="0" applyFont="1" applyBorder="1" applyAlignment="1">
      <alignment horizontal="center" vertical="center" wrapText="1"/>
    </xf>
    <xf numFmtId="0" fontId="75" fillId="0" borderId="0" xfId="0" applyFont="1" applyAlignment="1">
      <alignment vertical="center"/>
    </xf>
    <xf numFmtId="37" fontId="10" fillId="24" borderId="142" xfId="0" applyNumberFormat="1" applyFont="1" applyFill="1" applyBorder="1"/>
    <xf numFmtId="0" fontId="100" fillId="0" borderId="0" xfId="0" applyFont="1"/>
    <xf numFmtId="38" fontId="9" fillId="27" borderId="118" xfId="0" applyNumberFormat="1" applyFont="1" applyFill="1" applyBorder="1"/>
    <xf numFmtId="37" fontId="10" fillId="28" borderId="134" xfId="0" applyNumberFormat="1" applyFont="1" applyFill="1" applyBorder="1"/>
    <xf numFmtId="37" fontId="13" fillId="24" borderId="72" xfId="0" applyNumberFormat="1" applyFont="1" applyFill="1" applyBorder="1"/>
    <xf numFmtId="37" fontId="13" fillId="24" borderId="74" xfId="0" applyNumberFormat="1" applyFont="1" applyFill="1" applyBorder="1"/>
    <xf numFmtId="49" fontId="3" fillId="7" borderId="2" xfId="1" applyNumberFormat="1" applyFont="1" applyFill="1" applyBorder="1" applyAlignment="1">
      <alignment horizontal="left" vertical="center" wrapText="1"/>
    </xf>
    <xf numFmtId="38" fontId="3" fillId="27" borderId="3" xfId="0" applyNumberFormat="1" applyFont="1" applyFill="1" applyBorder="1"/>
    <xf numFmtId="49" fontId="3" fillId="7" borderId="141" xfId="1" applyNumberFormat="1" applyFont="1" applyFill="1" applyBorder="1" applyAlignment="1">
      <alignment horizontal="left" vertical="center" wrapText="1"/>
    </xf>
    <xf numFmtId="49" fontId="3" fillId="6" borderId="93" xfId="1" applyNumberFormat="1" applyFont="1" applyFill="1" applyBorder="1" applyAlignment="1">
      <alignment horizontal="right" vertical="center" wrapText="1"/>
    </xf>
    <xf numFmtId="49" fontId="3" fillId="7" borderId="143" xfId="1" applyNumberFormat="1" applyFont="1" applyFill="1" applyBorder="1" applyAlignment="1">
      <alignment horizontal="left" vertical="center" wrapText="1"/>
    </xf>
    <xf numFmtId="49" fontId="3" fillId="7" borderId="144" xfId="1" applyNumberFormat="1" applyFont="1" applyFill="1" applyBorder="1" applyAlignment="1">
      <alignment horizontal="left" vertical="center" wrapText="1"/>
    </xf>
    <xf numFmtId="44" fontId="6" fillId="0" borderId="34" xfId="4" applyFont="1" applyFill="1" applyBorder="1" applyAlignment="1">
      <alignment horizontal="center" vertical="center" wrapText="1"/>
    </xf>
    <xf numFmtId="0" fontId="101" fillId="0" borderId="85" xfId="0" applyFont="1" applyBorder="1" applyAlignment="1">
      <alignment vertical="center"/>
    </xf>
    <xf numFmtId="0" fontId="11" fillId="11" borderId="2" xfId="0" applyFont="1" applyFill="1" applyBorder="1" applyAlignment="1">
      <alignment horizontal="center" vertical="center"/>
    </xf>
    <xf numFmtId="0" fontId="72" fillId="0" borderId="0" xfId="0" applyFont="1" applyAlignment="1">
      <alignment horizontal="left" wrapText="1"/>
    </xf>
    <xf numFmtId="0" fontId="0" fillId="0" borderId="72" xfId="0" applyBorder="1" applyAlignment="1">
      <alignment horizontal="left" vertical="center" wrapText="1"/>
    </xf>
    <xf numFmtId="0" fontId="0" fillId="0" borderId="73" xfId="0" applyBorder="1" applyAlignment="1">
      <alignment horizontal="left" vertical="center" wrapText="1"/>
    </xf>
    <xf numFmtId="0" fontId="0" fillId="0" borderId="74" xfId="0" applyBorder="1" applyAlignment="1">
      <alignment horizontal="left" vertical="center" wrapText="1"/>
    </xf>
    <xf numFmtId="0" fontId="0" fillId="0" borderId="54" xfId="0" applyBorder="1" applyAlignment="1">
      <alignment horizontal="left" wrapText="1"/>
    </xf>
    <xf numFmtId="0" fontId="0" fillId="0" borderId="121" xfId="0" applyBorder="1" applyAlignment="1">
      <alignment horizontal="left" wrapText="1"/>
    </xf>
    <xf numFmtId="0" fontId="0" fillId="0" borderId="146" xfId="0" applyBorder="1" applyAlignment="1">
      <alignment horizontal="left" wrapText="1"/>
    </xf>
    <xf numFmtId="0" fontId="0" fillId="0" borderId="145" xfId="0" applyBorder="1" applyAlignment="1">
      <alignment horizontal="left"/>
    </xf>
    <xf numFmtId="0" fontId="0" fillId="0" borderId="2" xfId="0" applyBorder="1" applyAlignment="1">
      <alignment horizontal="left"/>
    </xf>
    <xf numFmtId="0" fontId="0" fillId="0" borderId="61" xfId="0" applyBorder="1" applyAlignment="1">
      <alignment horizontal="left"/>
    </xf>
    <xf numFmtId="0" fontId="1" fillId="0" borderId="72" xfId="0" applyFont="1" applyBorder="1" applyAlignment="1">
      <alignment horizontal="left"/>
    </xf>
    <xf numFmtId="0" fontId="1" fillId="0" borderId="73" xfId="0" applyFont="1" applyBorder="1" applyAlignment="1">
      <alignment horizontal="left"/>
    </xf>
    <xf numFmtId="0" fontId="1" fillId="0" borderId="74" xfId="0" applyFont="1" applyBorder="1" applyAlignment="1">
      <alignment horizontal="left"/>
    </xf>
    <xf numFmtId="0" fontId="0" fillId="0" borderId="53" xfId="0" applyBorder="1" applyAlignment="1">
      <alignment horizontal="left"/>
    </xf>
    <xf numFmtId="0" fontId="0" fillId="0" borderId="94" xfId="0" applyBorder="1" applyAlignment="1">
      <alignment horizontal="left"/>
    </xf>
    <xf numFmtId="0" fontId="0" fillId="0" borderId="115" xfId="0" applyBorder="1" applyAlignment="1">
      <alignment horizontal="left"/>
    </xf>
    <xf numFmtId="49" fontId="4" fillId="0" borderId="0" xfId="0" applyNumberFormat="1" applyFont="1" applyAlignment="1">
      <alignment horizontal="left" vertical="center"/>
    </xf>
    <xf numFmtId="0" fontId="71" fillId="0" borderId="0" xfId="0" applyFont="1" applyAlignment="1">
      <alignment horizontal="left" vertical="center" wrapText="1"/>
    </xf>
    <xf numFmtId="0" fontId="63" fillId="10" borderId="51" xfId="0" applyFont="1" applyFill="1" applyBorder="1" applyAlignment="1">
      <alignment horizontal="left" vertical="center" wrapText="1"/>
    </xf>
    <xf numFmtId="0" fontId="62" fillId="10" borderId="7" xfId="0" applyFont="1" applyFill="1" applyBorder="1" applyAlignment="1">
      <alignment horizontal="left" vertical="center" wrapText="1"/>
    </xf>
    <xf numFmtId="0" fontId="71" fillId="0" borderId="2" xfId="0" applyFont="1" applyBorder="1" applyAlignment="1">
      <alignment horizontal="left" vertical="center" wrapText="1"/>
    </xf>
    <xf numFmtId="0" fontId="98" fillId="37" borderId="2" xfId="0" applyFont="1" applyFill="1" applyBorder="1" applyAlignment="1">
      <alignment horizontal="left" vertical="center" wrapText="1"/>
    </xf>
    <xf numFmtId="0" fontId="4" fillId="0" borderId="0" xfId="0" applyFont="1" applyAlignment="1">
      <alignment horizontal="left"/>
    </xf>
    <xf numFmtId="0" fontId="56" fillId="11" borderId="94" xfId="0" applyFont="1" applyFill="1" applyBorder="1" applyAlignment="1">
      <alignment horizontal="left" vertical="center"/>
    </xf>
    <xf numFmtId="0" fontId="56" fillId="11" borderId="2" xfId="0" applyFont="1" applyFill="1" applyBorder="1" applyAlignment="1">
      <alignment horizontal="left" vertical="center"/>
    </xf>
    <xf numFmtId="0" fontId="11" fillId="11" borderId="0" xfId="0" applyFont="1" applyFill="1" applyAlignment="1">
      <alignment horizontal="left" vertical="center" wrapText="1"/>
    </xf>
    <xf numFmtId="0" fontId="61" fillId="11" borderId="2" xfId="0" applyFont="1" applyFill="1" applyBorder="1" applyAlignment="1">
      <alignment horizontal="left" vertical="center"/>
    </xf>
    <xf numFmtId="49" fontId="71" fillId="0" borderId="83" xfId="0" applyNumberFormat="1" applyFont="1" applyBorder="1" applyAlignment="1">
      <alignment horizontal="left" vertical="center" wrapText="1"/>
    </xf>
    <xf numFmtId="49" fontId="71" fillId="0" borderId="0" xfId="0" applyNumberFormat="1" applyFont="1" applyAlignment="1">
      <alignment horizontal="left" vertical="center" wrapText="1"/>
    </xf>
    <xf numFmtId="49" fontId="71" fillId="0" borderId="92" xfId="0" applyNumberFormat="1" applyFont="1" applyBorder="1" applyAlignment="1">
      <alignment horizontal="left" vertical="center" wrapText="1"/>
    </xf>
    <xf numFmtId="0" fontId="61" fillId="11" borderId="0" xfId="0" applyFont="1" applyFill="1" applyAlignment="1">
      <alignment horizontal="left" vertical="center"/>
    </xf>
    <xf numFmtId="0" fontId="77" fillId="19" borderId="51" xfId="0" quotePrefix="1" applyFont="1" applyFill="1" applyBorder="1" applyAlignment="1">
      <alignment horizontal="left" vertical="center" wrapText="1"/>
    </xf>
    <xf numFmtId="0" fontId="77" fillId="19" borderId="94" xfId="0" quotePrefix="1" applyFont="1" applyFill="1" applyBorder="1" applyAlignment="1">
      <alignment horizontal="left" vertical="center" wrapText="1"/>
    </xf>
    <xf numFmtId="0" fontId="77" fillId="19" borderId="7" xfId="0" quotePrefix="1" applyFont="1" applyFill="1" applyBorder="1" applyAlignment="1">
      <alignment horizontal="left" vertical="center" wrapText="1"/>
    </xf>
    <xf numFmtId="0" fontId="11" fillId="11" borderId="2" xfId="0" applyFont="1" applyFill="1" applyBorder="1" applyAlignment="1">
      <alignment horizontal="left" vertical="center" wrapText="1"/>
    </xf>
    <xf numFmtId="0" fontId="15" fillId="11" borderId="0" xfId="0" applyFont="1" applyFill="1" applyAlignment="1">
      <alignment horizontal="center" vertical="center"/>
    </xf>
    <xf numFmtId="0" fontId="11" fillId="11" borderId="0" xfId="0" applyFont="1" applyFill="1" applyAlignment="1">
      <alignment horizontal="left" vertical="center"/>
    </xf>
    <xf numFmtId="0" fontId="11" fillId="11" borderId="0" xfId="0" applyFont="1" applyFill="1" applyAlignment="1">
      <alignment horizontal="center" vertical="center"/>
    </xf>
    <xf numFmtId="0" fontId="11" fillId="11" borderId="68" xfId="0" applyFont="1" applyFill="1" applyBorder="1" applyAlignment="1">
      <alignment horizontal="center" vertical="center"/>
    </xf>
    <xf numFmtId="0" fontId="11" fillId="11" borderId="69" xfId="0" applyFont="1" applyFill="1" applyBorder="1" applyAlignment="1">
      <alignment horizontal="center" vertical="center"/>
    </xf>
    <xf numFmtId="0" fontId="11" fillId="11" borderId="70" xfId="0" applyFont="1" applyFill="1" applyBorder="1" applyAlignment="1">
      <alignment horizontal="center" vertical="center"/>
    </xf>
    <xf numFmtId="0" fontId="11" fillId="11" borderId="72" xfId="0" applyFont="1" applyFill="1" applyBorder="1" applyAlignment="1">
      <alignment horizontal="center" vertical="center"/>
    </xf>
    <xf numFmtId="0" fontId="11" fillId="11" borderId="73" xfId="0" applyFont="1" applyFill="1" applyBorder="1" applyAlignment="1">
      <alignment horizontal="center" vertical="center"/>
    </xf>
    <xf numFmtId="0" fontId="11" fillId="11" borderId="74" xfId="0" applyFont="1" applyFill="1" applyBorder="1" applyAlignment="1">
      <alignment horizontal="center" vertical="center"/>
    </xf>
  </cellXfs>
  <cellStyles count="6">
    <cellStyle name="Comma" xfId="5" builtinId="3"/>
    <cellStyle name="Currency" xfId="4" builtinId="4"/>
    <cellStyle name="Normal" xfId="0" builtinId="0"/>
    <cellStyle name="Normal 3" xfId="1" xr:uid="{00000000-0005-0000-0000-000003000000}"/>
    <cellStyle name="Normal_2B Expenses" xfId="2" xr:uid="{00000000-0005-0000-0000-000004000000}"/>
    <cellStyle name="Percent" xfId="3" builtinId="5"/>
  </cellStyles>
  <dxfs count="0"/>
  <tableStyles count="0" defaultTableStyle="TableStyleMedium2" defaultPivotStyle="PivotStyleLight16"/>
  <colors>
    <mruColors>
      <color rgb="FF6AA1FF"/>
      <color rgb="FF77A1FF"/>
      <color rgb="FF79A0FF"/>
      <color rgb="FF79A5FF"/>
      <color rgb="FF79A9FF"/>
      <color rgb="FF75A9FF"/>
      <color rgb="FF71A9FF"/>
      <color rgb="FF71ABFF"/>
      <color rgb="FF71BEFF"/>
      <color rgb="FF51A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2</xdr:col>
      <xdr:colOff>2463799</xdr:colOff>
      <xdr:row>118</xdr:row>
      <xdr:rowOff>3175</xdr:rowOff>
    </xdr:from>
    <xdr:ext cx="65" cy="172227"/>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8302624" y="1239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twoCellAnchor>
    <xdr:from>
      <xdr:col>1</xdr:col>
      <xdr:colOff>63500</xdr:colOff>
      <xdr:row>118</xdr:row>
      <xdr:rowOff>42333</xdr:rowOff>
    </xdr:from>
    <xdr:to>
      <xdr:col>1</xdr:col>
      <xdr:colOff>167005</xdr:colOff>
      <xdr:row>118</xdr:row>
      <xdr:rowOff>180128</xdr:rowOff>
    </xdr:to>
    <xdr:sp macro="" textlink="">
      <xdr:nvSpPr>
        <xdr:cNvPr id="3" name="Rectangle 2">
          <a:extLst>
            <a:ext uri="{FF2B5EF4-FFF2-40B4-BE49-F238E27FC236}">
              <a16:creationId xmlns:a16="http://schemas.microsoft.com/office/drawing/2014/main" id="{00000000-0008-0000-0300-000003000000}"/>
            </a:ext>
          </a:extLst>
        </xdr:cNvPr>
        <xdr:cNvSpPr/>
      </xdr:nvSpPr>
      <xdr:spPr>
        <a:xfrm>
          <a:off x="968375" y="12434358"/>
          <a:ext cx="103505" cy="137795"/>
        </a:xfrm>
        <a:prstGeom prst="rect">
          <a:avLst/>
        </a:prstGeom>
        <a:ln w="38100">
          <a:solidFill>
            <a:srgbClr val="131E0C"/>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972031</xdr:colOff>
      <xdr:row>1</xdr:row>
      <xdr:rowOff>9526</xdr:rowOff>
    </xdr:from>
    <xdr:ext cx="5828819" cy="190500"/>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4772506" y="276226"/>
          <a:ext cx="5828819"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baseline="0">
            <a:solidFill>
              <a:srgbClr val="0000FF"/>
            </a:solidFill>
          </a:endParaRPr>
        </a:p>
        <a:p>
          <a:endParaRPr lang="en-US" sz="1100" baseline="0">
            <a:solidFill>
              <a:srgbClr val="0000FF"/>
            </a:solidFill>
          </a:endParaRPr>
        </a:p>
        <a:p>
          <a:endParaRPr lang="en-US" sz="1100" baseline="0">
            <a:solidFill>
              <a:srgbClr val="0000FF"/>
            </a:solidFill>
          </a:endParaRPr>
        </a:p>
        <a:p>
          <a:endParaRPr lang="en-US" sz="1100" baseline="0">
            <a:solidFill>
              <a:srgbClr val="0000FF"/>
            </a:solidFill>
          </a:endParaRPr>
        </a:p>
        <a:p>
          <a:endParaRPr lang="en-US" sz="1100" baseline="0">
            <a:solidFill>
              <a:srgbClr val="0000FF"/>
            </a:solidFill>
          </a:endParaRPr>
        </a:p>
        <a:p>
          <a:endParaRPr lang="en-US" sz="1100" baseline="0">
            <a:solidFill>
              <a:srgbClr val="0000FF"/>
            </a:solidFill>
          </a:endParaRPr>
        </a:p>
        <a:p>
          <a:pPr algn="l"/>
          <a:endParaRPr lang="en-US" sz="1100" baseline="0"/>
        </a:p>
        <a:p>
          <a:endParaRPr lang="en-US" sz="1100"/>
        </a:p>
        <a:p>
          <a:endParaRPr lang="en-US" sz="1100"/>
        </a:p>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19</xdr:row>
          <xdr:rowOff>190500</xdr:rowOff>
        </xdr:from>
        <xdr:to>
          <xdr:col>2</xdr:col>
          <xdr:colOff>850900</xdr:colOff>
          <xdr:row>21</xdr:row>
          <xdr:rowOff>12700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1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Registered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20</xdr:row>
          <xdr:rowOff>190500</xdr:rowOff>
        </xdr:from>
        <xdr:to>
          <xdr:col>2</xdr:col>
          <xdr:colOff>850900</xdr:colOff>
          <xdr:row>22</xdr:row>
          <xdr:rowOff>31750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1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Registered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21</xdr:row>
          <xdr:rowOff>190500</xdr:rowOff>
        </xdr:from>
        <xdr:to>
          <xdr:col>2</xdr:col>
          <xdr:colOff>850900</xdr:colOff>
          <xdr:row>23</xdr:row>
          <xdr:rowOff>31750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1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Registered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29</xdr:row>
          <xdr:rowOff>190500</xdr:rowOff>
        </xdr:from>
        <xdr:to>
          <xdr:col>2</xdr:col>
          <xdr:colOff>850900</xdr:colOff>
          <xdr:row>31</xdr:row>
          <xdr:rowOff>12700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1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Registered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30</xdr:row>
          <xdr:rowOff>190500</xdr:rowOff>
        </xdr:from>
        <xdr:to>
          <xdr:col>2</xdr:col>
          <xdr:colOff>850900</xdr:colOff>
          <xdr:row>32</xdr:row>
          <xdr:rowOff>31750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1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Registered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31</xdr:row>
          <xdr:rowOff>190500</xdr:rowOff>
        </xdr:from>
        <xdr:to>
          <xdr:col>2</xdr:col>
          <xdr:colOff>850900</xdr:colOff>
          <xdr:row>33</xdr:row>
          <xdr:rowOff>31750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1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Registered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190500</xdr:rowOff>
        </xdr:from>
        <xdr:to>
          <xdr:col>2</xdr:col>
          <xdr:colOff>850900</xdr:colOff>
          <xdr:row>41</xdr:row>
          <xdr:rowOff>12700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1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Registered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40</xdr:row>
          <xdr:rowOff>190500</xdr:rowOff>
        </xdr:from>
        <xdr:to>
          <xdr:col>2</xdr:col>
          <xdr:colOff>850900</xdr:colOff>
          <xdr:row>42</xdr:row>
          <xdr:rowOff>31750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1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Registered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41</xdr:row>
          <xdr:rowOff>190500</xdr:rowOff>
        </xdr:from>
        <xdr:to>
          <xdr:col>2</xdr:col>
          <xdr:colOff>850900</xdr:colOff>
          <xdr:row>43</xdr:row>
          <xdr:rowOff>31750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1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Registered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49</xdr:row>
          <xdr:rowOff>190500</xdr:rowOff>
        </xdr:from>
        <xdr:to>
          <xdr:col>2</xdr:col>
          <xdr:colOff>850900</xdr:colOff>
          <xdr:row>51</xdr:row>
          <xdr:rowOff>12700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1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Registered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50</xdr:row>
          <xdr:rowOff>190500</xdr:rowOff>
        </xdr:from>
        <xdr:to>
          <xdr:col>2</xdr:col>
          <xdr:colOff>850900</xdr:colOff>
          <xdr:row>52</xdr:row>
          <xdr:rowOff>31750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1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Registered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51</xdr:row>
          <xdr:rowOff>190500</xdr:rowOff>
        </xdr:from>
        <xdr:to>
          <xdr:col>2</xdr:col>
          <xdr:colOff>850900</xdr:colOff>
          <xdr:row>53</xdr:row>
          <xdr:rowOff>31750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1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Registered</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4.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6" Type="http://schemas.openxmlformats.org/officeDocument/2006/relationships/comments" Target="../comments4.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O60"/>
  <sheetViews>
    <sheetView workbookViewId="0"/>
  </sheetViews>
  <sheetFormatPr defaultColWidth="9.140625" defaultRowHeight="12.95"/>
  <cols>
    <col min="1" max="1" width="6.7109375" style="17" customWidth="1"/>
    <col min="2" max="2" width="10.85546875" style="1" customWidth="1"/>
    <col min="3" max="3" width="78.7109375" style="1" customWidth="1"/>
    <col min="4" max="4" width="12.5703125" style="2" customWidth="1"/>
    <col min="5" max="5" width="12.85546875" style="2" customWidth="1"/>
    <col min="6" max="6" width="14.140625" style="2" customWidth="1"/>
    <col min="7" max="7" width="8.140625" style="3" customWidth="1"/>
    <col min="8" max="9" width="10.28515625" style="1" customWidth="1"/>
    <col min="10" max="10" width="44.42578125" style="1" customWidth="1"/>
    <col min="11" max="11" width="16.140625" style="1" bestFit="1" customWidth="1"/>
    <col min="12" max="12" width="19.140625" style="1" customWidth="1"/>
    <col min="13" max="13" width="18.5703125" style="1" customWidth="1"/>
    <col min="14" max="14" width="40.28515625" style="1" customWidth="1"/>
    <col min="15" max="17" width="17.42578125" style="1" customWidth="1"/>
    <col min="18" max="18" width="9.140625" style="1" customWidth="1"/>
    <col min="19" max="16384" width="9.140625" style="1"/>
  </cols>
  <sheetData>
    <row r="1" spans="1:13" ht="21">
      <c r="A1" s="4" t="s">
        <v>0</v>
      </c>
    </row>
    <row r="2" spans="1:13" ht="21">
      <c r="A2" s="4"/>
      <c r="B2" s="91" t="s">
        <v>1</v>
      </c>
    </row>
    <row r="3" spans="1:13" ht="21">
      <c r="A3" s="5" t="s">
        <v>2</v>
      </c>
    </row>
    <row r="4" spans="1:13">
      <c r="A4" s="6"/>
    </row>
    <row r="5" spans="1:13">
      <c r="A5" s="7" t="s">
        <v>3</v>
      </c>
    </row>
    <row r="6" spans="1:13" ht="12.75" customHeight="1">
      <c r="A6" s="8"/>
      <c r="B6" s="1" t="s">
        <v>4</v>
      </c>
    </row>
    <row r="7" spans="1:13" ht="12.75" customHeight="1">
      <c r="A7" s="9"/>
      <c r="B7" s="1" t="s">
        <v>5</v>
      </c>
    </row>
    <row r="8" spans="1:13" ht="12.75" customHeight="1">
      <c r="A8" s="10"/>
      <c r="B8" s="1" t="s">
        <v>6</v>
      </c>
    </row>
    <row r="9" spans="1:13" ht="12.75" customHeight="1">
      <c r="A9" s="11"/>
      <c r="B9" s="1" t="s">
        <v>7</v>
      </c>
    </row>
    <row r="10" spans="1:13" ht="12.75" customHeight="1">
      <c r="A10" s="12"/>
      <c r="B10" s="1" t="s">
        <v>8</v>
      </c>
    </row>
    <row r="11" spans="1:13" ht="12.75" customHeight="1">
      <c r="A11" s="13"/>
      <c r="B11" s="1" t="s">
        <v>9</v>
      </c>
    </row>
    <row r="12" spans="1:13" ht="12.75" customHeight="1">
      <c r="A12" s="14"/>
      <c r="B12" s="1" t="s">
        <v>10</v>
      </c>
    </row>
    <row r="13" spans="1:13" ht="12.75" customHeight="1" thickBot="1">
      <c r="A13" s="15"/>
      <c r="B13" s="1" t="s">
        <v>11</v>
      </c>
    </row>
    <row r="14" spans="1:13" ht="12.75" customHeight="1" thickBot="1">
      <c r="A14" s="16"/>
      <c r="B14" s="1" t="s">
        <v>12</v>
      </c>
    </row>
    <row r="16" spans="1:13" ht="17.25" customHeight="1">
      <c r="B16" s="18"/>
      <c r="G16" s="1"/>
      <c r="L16" s="19"/>
      <c r="M16" s="19"/>
    </row>
    <row r="17" spans="1:15" ht="18.600000000000001">
      <c r="B17" s="1203" t="s">
        <v>13</v>
      </c>
      <c r="C17" s="1203"/>
      <c r="D17" s="1203"/>
      <c r="E17" s="1"/>
      <c r="F17" s="1"/>
      <c r="G17" s="1"/>
      <c r="J17" s="75" t="s">
        <v>14</v>
      </c>
      <c r="K17" s="76"/>
    </row>
    <row r="18" spans="1:15">
      <c r="A18" s="20" t="s">
        <v>15</v>
      </c>
      <c r="B18" s="21" t="s">
        <v>16</v>
      </c>
      <c r="C18" s="22"/>
      <c r="D18" s="72">
        <v>1</v>
      </c>
      <c r="E18" s="72">
        <v>2</v>
      </c>
      <c r="F18" s="72">
        <v>3</v>
      </c>
      <c r="G18" s="1"/>
      <c r="H18" s="23" t="s">
        <v>17</v>
      </c>
      <c r="I18" s="23"/>
      <c r="J18" s="24">
        <v>1</v>
      </c>
      <c r="K18" s="237">
        <v>2</v>
      </c>
    </row>
    <row r="19" spans="1:15">
      <c r="A19" s="25" t="s">
        <v>18</v>
      </c>
      <c r="B19" s="26" t="s">
        <v>19</v>
      </c>
      <c r="C19" s="27" t="s">
        <v>20</v>
      </c>
      <c r="D19" s="80" t="s">
        <v>21</v>
      </c>
      <c r="E19" s="80" t="s">
        <v>22</v>
      </c>
      <c r="F19" s="80" t="s">
        <v>23</v>
      </c>
      <c r="G19" s="1"/>
      <c r="H19" s="29" t="s">
        <v>18</v>
      </c>
      <c r="I19" s="73" t="s">
        <v>24</v>
      </c>
      <c r="J19" s="30" t="s">
        <v>20</v>
      </c>
      <c r="K19" s="31" t="s">
        <v>25</v>
      </c>
    </row>
    <row r="20" spans="1:15">
      <c r="A20" s="25">
        <v>1.1000000000000001</v>
      </c>
      <c r="B20" s="78">
        <v>3003.1</v>
      </c>
      <c r="C20" s="33" t="s">
        <v>26</v>
      </c>
      <c r="D20" s="81"/>
      <c r="E20" s="81"/>
      <c r="F20" s="82"/>
      <c r="G20" s="1"/>
      <c r="H20" s="21">
        <v>3.1</v>
      </c>
      <c r="I20" s="74"/>
      <c r="J20" s="35"/>
      <c r="K20" s="36"/>
    </row>
    <row r="21" spans="1:15">
      <c r="A21" s="25">
        <f>A20+0.1</f>
        <v>1.2000000000000002</v>
      </c>
      <c r="B21" s="78">
        <v>3003.2</v>
      </c>
      <c r="C21" s="33" t="s">
        <v>27</v>
      </c>
      <c r="D21" s="81">
        <f>+K26</f>
        <v>0</v>
      </c>
      <c r="E21" s="81">
        <f>+L26</f>
        <v>0</v>
      </c>
      <c r="F21" s="83">
        <f>+M26</f>
        <v>0</v>
      </c>
      <c r="G21" s="1"/>
      <c r="H21" s="21">
        <f>+H20+0.1</f>
        <v>3.2</v>
      </c>
      <c r="I21" s="74"/>
      <c r="J21" s="35"/>
      <c r="K21" s="36"/>
    </row>
    <row r="22" spans="1:15">
      <c r="A22" s="25">
        <f>A21+0.1</f>
        <v>1.3000000000000003</v>
      </c>
      <c r="B22" s="78">
        <v>3003.3</v>
      </c>
      <c r="C22" s="33" t="s">
        <v>28</v>
      </c>
      <c r="D22" s="81"/>
      <c r="E22" s="81"/>
      <c r="F22" s="82"/>
      <c r="G22" s="1"/>
      <c r="H22" s="21">
        <f>+H21+0.1</f>
        <v>3.3000000000000003</v>
      </c>
      <c r="I22" s="74"/>
      <c r="J22" s="35"/>
      <c r="K22" s="36"/>
    </row>
    <row r="23" spans="1:15">
      <c r="A23" s="25">
        <f>A22+0.1</f>
        <v>1.4000000000000004</v>
      </c>
      <c r="B23" s="78">
        <v>3003.4</v>
      </c>
      <c r="C23" s="33" t="s">
        <v>29</v>
      </c>
      <c r="D23" s="81"/>
      <c r="E23" s="81"/>
      <c r="F23" s="82"/>
      <c r="G23" s="1"/>
      <c r="H23" s="21">
        <f>+H22+0.1</f>
        <v>3.4000000000000004</v>
      </c>
      <c r="I23" s="74"/>
      <c r="J23" s="35"/>
      <c r="K23" s="36"/>
    </row>
    <row r="24" spans="1:15">
      <c r="A24" s="25">
        <f>A23+0.1</f>
        <v>1.5000000000000004</v>
      </c>
      <c r="B24" s="78">
        <v>3003.5</v>
      </c>
      <c r="C24" s="33" t="s">
        <v>30</v>
      </c>
      <c r="D24" s="81"/>
      <c r="E24" s="81"/>
      <c r="F24" s="82"/>
      <c r="G24" s="1"/>
      <c r="H24" s="21">
        <f>+H23+0.1</f>
        <v>3.5000000000000004</v>
      </c>
      <c r="I24" s="74"/>
      <c r="J24" s="35"/>
      <c r="K24" s="36"/>
    </row>
    <row r="25" spans="1:15" s="37" customFormat="1" ht="15.6">
      <c r="A25" s="25">
        <f>A24+0.1</f>
        <v>1.6000000000000005</v>
      </c>
      <c r="B25" s="78">
        <v>3003.6</v>
      </c>
      <c r="C25" s="33" t="s">
        <v>31</v>
      </c>
      <c r="D25" s="81"/>
      <c r="E25" s="81"/>
      <c r="F25" s="82"/>
      <c r="H25" s="21" t="s">
        <v>32</v>
      </c>
      <c r="I25" s="74"/>
      <c r="J25" s="35" t="s">
        <v>33</v>
      </c>
      <c r="K25" s="137" t="s">
        <v>34</v>
      </c>
      <c r="L25" s="1"/>
    </row>
    <row r="26" spans="1:15">
      <c r="A26" s="25" t="s">
        <v>35</v>
      </c>
      <c r="B26" s="78">
        <v>3003.7</v>
      </c>
      <c r="C26" s="33" t="s">
        <v>36</v>
      </c>
      <c r="D26" s="81"/>
      <c r="E26" s="81"/>
      <c r="F26" s="82"/>
      <c r="G26" s="1"/>
      <c r="H26" s="21">
        <v>300</v>
      </c>
      <c r="I26" s="74"/>
      <c r="J26" s="30" t="s">
        <v>37</v>
      </c>
      <c r="K26" s="41">
        <f>SUM(K20:K24)</f>
        <v>0</v>
      </c>
    </row>
    <row r="27" spans="1:15">
      <c r="A27" s="25">
        <f>A26+0.1</f>
        <v>1.8</v>
      </c>
      <c r="B27" s="78">
        <v>3003.8</v>
      </c>
      <c r="C27" s="33" t="s">
        <v>38</v>
      </c>
      <c r="D27" s="81">
        <f>+K32</f>
        <v>2</v>
      </c>
      <c r="E27" s="81">
        <f>+L32</f>
        <v>0</v>
      </c>
      <c r="F27" s="83">
        <f>+M32</f>
        <v>0</v>
      </c>
      <c r="G27" s="1"/>
    </row>
    <row r="28" spans="1:15">
      <c r="A28" s="25">
        <f>A27+0.1</f>
        <v>1.9000000000000001</v>
      </c>
      <c r="B28" s="78">
        <v>3022.6</v>
      </c>
      <c r="C28" s="33" t="s">
        <v>39</v>
      </c>
      <c r="D28" s="81"/>
      <c r="E28" s="81"/>
      <c r="F28" s="82"/>
      <c r="G28" s="1"/>
    </row>
    <row r="29" spans="1:15">
      <c r="A29" s="25" t="s">
        <v>40</v>
      </c>
      <c r="B29" s="78">
        <v>3022.7</v>
      </c>
      <c r="C29" s="33" t="s">
        <v>41</v>
      </c>
      <c r="D29" s="81"/>
      <c r="E29" s="81"/>
      <c r="F29" s="82"/>
      <c r="G29" s="2"/>
    </row>
    <row r="30" spans="1:15" s="37" customFormat="1">
      <c r="A30" s="25" t="s">
        <v>42</v>
      </c>
      <c r="B30" s="78">
        <v>3023.2</v>
      </c>
      <c r="C30" s="33" t="s">
        <v>43</v>
      </c>
      <c r="D30" s="81"/>
      <c r="E30" s="81"/>
      <c r="F30" s="82"/>
      <c r="G30" s="2"/>
      <c r="H30" s="1"/>
      <c r="I30" s="1"/>
      <c r="J30" s="1"/>
      <c r="K30" s="1"/>
      <c r="M30" s="1"/>
      <c r="N30" s="1"/>
      <c r="O30" s="1"/>
    </row>
    <row r="31" spans="1:15" ht="14.45">
      <c r="A31" s="25" t="s">
        <v>44</v>
      </c>
      <c r="B31" s="78">
        <v>3003.9</v>
      </c>
      <c r="C31" s="33" t="s">
        <v>45</v>
      </c>
      <c r="D31" s="81"/>
      <c r="E31" s="81"/>
      <c r="F31" s="82"/>
      <c r="G31" s="2"/>
      <c r="J31" s="75" t="s">
        <v>46</v>
      </c>
      <c r="K31" s="76"/>
    </row>
    <row r="32" spans="1:15" ht="13.5" thickBot="1">
      <c r="A32" s="25">
        <v>100</v>
      </c>
      <c r="B32" s="79">
        <v>3003</v>
      </c>
      <c r="C32" s="39" t="s">
        <v>47</v>
      </c>
      <c r="D32" s="84">
        <f>SUM(D20:D25)</f>
        <v>0</v>
      </c>
      <c r="E32" s="84">
        <f>SUM(E20:E25)</f>
        <v>0</v>
      </c>
      <c r="F32" s="84">
        <f>SUM(F20:F25)</f>
        <v>0</v>
      </c>
      <c r="H32" s="23" t="s">
        <v>48</v>
      </c>
      <c r="I32" s="23"/>
      <c r="J32" s="24">
        <v>1</v>
      </c>
      <c r="K32" s="237">
        <v>2</v>
      </c>
    </row>
    <row r="33" spans="1:11">
      <c r="A33" s="42"/>
      <c r="B33" s="43"/>
      <c r="C33" s="44"/>
      <c r="D33" s="19"/>
      <c r="H33" s="29" t="s">
        <v>18</v>
      </c>
      <c r="I33" s="73" t="s">
        <v>24</v>
      </c>
      <c r="J33" s="30" t="s">
        <v>20</v>
      </c>
      <c r="K33" s="31" t="s">
        <v>25</v>
      </c>
    </row>
    <row r="34" spans="1:11">
      <c r="A34" s="42"/>
      <c r="B34" s="43"/>
      <c r="C34" s="44"/>
      <c r="D34" s="19"/>
      <c r="H34" s="21">
        <v>4.0999999999999996</v>
      </c>
      <c r="I34" s="74"/>
      <c r="J34" s="35"/>
      <c r="K34" s="36"/>
    </row>
    <row r="35" spans="1:11">
      <c r="B35" s="70"/>
      <c r="C35" s="70"/>
      <c r="D35" s="71"/>
      <c r="E35" s="71"/>
      <c r="F35" s="71"/>
      <c r="H35" s="21">
        <f>+H34+0.1</f>
        <v>4.1999999999999993</v>
      </c>
      <c r="I35" s="74"/>
      <c r="J35" s="35"/>
      <c r="K35" s="36"/>
    </row>
    <row r="36" spans="1:11">
      <c r="H36" s="21">
        <f>+H35+0.1</f>
        <v>4.2999999999999989</v>
      </c>
      <c r="I36" s="74"/>
      <c r="J36" s="35"/>
      <c r="K36" s="36"/>
    </row>
    <row r="37" spans="1:11" ht="18.600000000000001">
      <c r="B37" s="1203" t="s">
        <v>49</v>
      </c>
      <c r="C37" s="1203"/>
      <c r="D37" s="1203"/>
      <c r="H37" s="21">
        <f>+H36+0.1</f>
        <v>4.3999999999999986</v>
      </c>
      <c r="I37" s="74"/>
      <c r="J37" s="35"/>
      <c r="K37" s="36"/>
    </row>
    <row r="38" spans="1:11">
      <c r="A38" s="20" t="s">
        <v>50</v>
      </c>
      <c r="B38" s="21" t="s">
        <v>16</v>
      </c>
      <c r="C38" s="22"/>
      <c r="D38" s="21">
        <v>1</v>
      </c>
      <c r="H38" s="21">
        <f>+H37+0.1</f>
        <v>4.4999999999999982</v>
      </c>
      <c r="I38" s="74"/>
      <c r="J38" s="35"/>
      <c r="K38" s="36"/>
    </row>
    <row r="39" spans="1:11" ht="15.6">
      <c r="A39" s="25" t="s">
        <v>18</v>
      </c>
      <c r="B39" s="26" t="s">
        <v>19</v>
      </c>
      <c r="C39" s="27" t="s">
        <v>20</v>
      </c>
      <c r="D39" s="28" t="s">
        <v>25</v>
      </c>
      <c r="H39" s="21" t="s">
        <v>32</v>
      </c>
      <c r="I39" s="74"/>
      <c r="J39" s="35" t="s">
        <v>33</v>
      </c>
      <c r="K39" s="137" t="s">
        <v>34</v>
      </c>
    </row>
    <row r="40" spans="1:11">
      <c r="A40" s="25" t="s">
        <v>51</v>
      </c>
      <c r="B40" s="77">
        <v>3025.3</v>
      </c>
      <c r="C40" s="85" t="s">
        <v>52</v>
      </c>
      <c r="D40" s="81"/>
      <c r="H40" s="21">
        <v>400</v>
      </c>
      <c r="I40" s="74"/>
      <c r="J40" s="30" t="s">
        <v>37</v>
      </c>
      <c r="K40" s="41">
        <f>SUM(K34:K38)</f>
        <v>0</v>
      </c>
    </row>
    <row r="41" spans="1:11">
      <c r="A41" s="25">
        <f>A40+0.1</f>
        <v>2.2000000000000002</v>
      </c>
      <c r="B41" s="77">
        <v>3026.1</v>
      </c>
      <c r="C41" s="85" t="s">
        <v>53</v>
      </c>
      <c r="D41" s="81">
        <f>+K58</f>
        <v>0</v>
      </c>
    </row>
    <row r="42" spans="1:11">
      <c r="A42" s="25">
        <f>A41+0.1</f>
        <v>2.3000000000000003</v>
      </c>
      <c r="B42" s="77">
        <v>3025.5</v>
      </c>
      <c r="C42" s="85" t="s">
        <v>54</v>
      </c>
      <c r="D42" s="81"/>
    </row>
    <row r="43" spans="1:11">
      <c r="A43" s="25">
        <f>A42+0.1</f>
        <v>2.4000000000000004</v>
      </c>
      <c r="B43" s="77">
        <v>3025.4</v>
      </c>
      <c r="C43" s="85" t="s">
        <v>55</v>
      </c>
      <c r="D43" s="81"/>
    </row>
    <row r="44" spans="1:11" ht="14.45">
      <c r="A44" s="25">
        <f>A43+0.1</f>
        <v>2.5000000000000004</v>
      </c>
      <c r="B44" s="77">
        <v>3026.3</v>
      </c>
      <c r="C44" s="85" t="s">
        <v>56</v>
      </c>
      <c r="D44" s="81"/>
      <c r="J44" s="75" t="s">
        <v>57</v>
      </c>
      <c r="K44" s="76"/>
    </row>
    <row r="45" spans="1:11">
      <c r="A45" s="25">
        <f>A44+0.1</f>
        <v>2.6000000000000005</v>
      </c>
      <c r="B45" s="77">
        <v>3026.2</v>
      </c>
      <c r="C45" s="85" t="s">
        <v>58</v>
      </c>
      <c r="D45" s="81"/>
      <c r="H45" s="23" t="s">
        <v>59</v>
      </c>
      <c r="I45" s="23"/>
      <c r="J45" s="24">
        <v>1</v>
      </c>
      <c r="K45" s="237">
        <v>2</v>
      </c>
    </row>
    <row r="46" spans="1:11" ht="13.5" thickBot="1">
      <c r="A46" s="25" t="s">
        <v>60</v>
      </c>
      <c r="B46" s="86" t="s">
        <v>61</v>
      </c>
      <c r="C46" s="87" t="s">
        <v>62</v>
      </c>
      <c r="D46" s="84">
        <f>SUM(D40:D45)</f>
        <v>0</v>
      </c>
      <c r="H46" s="29" t="s">
        <v>18</v>
      </c>
      <c r="I46" s="73" t="s">
        <v>24</v>
      </c>
      <c r="J46" s="30" t="s">
        <v>20</v>
      </c>
      <c r="K46" s="31" t="s">
        <v>25</v>
      </c>
    </row>
    <row r="47" spans="1:11" ht="13.5" thickBot="1">
      <c r="A47" s="25" t="s">
        <v>63</v>
      </c>
      <c r="B47" s="88">
        <v>3120</v>
      </c>
      <c r="C47" s="85" t="s">
        <v>64</v>
      </c>
      <c r="D47" s="81"/>
      <c r="H47" s="21">
        <v>5.0999999999999996</v>
      </c>
      <c r="I47" s="74"/>
      <c r="J47" s="35"/>
      <c r="K47" s="36"/>
    </row>
    <row r="48" spans="1:11" ht="13.5" thickBot="1">
      <c r="A48" s="25">
        <f>A47+0.1</f>
        <v>2.8000000000000003</v>
      </c>
      <c r="B48" s="88">
        <v>3140</v>
      </c>
      <c r="C48" s="85" t="s">
        <v>65</v>
      </c>
      <c r="D48" s="81">
        <f>+K64</f>
        <v>0</v>
      </c>
      <c r="H48" s="21">
        <f>+H47+0.1</f>
        <v>5.1999999999999993</v>
      </c>
      <c r="I48" s="74"/>
      <c r="J48" s="35"/>
      <c r="K48" s="36"/>
    </row>
    <row r="49" spans="1:11" ht="13.5" thickBot="1">
      <c r="A49" s="25">
        <f>A48+0.1</f>
        <v>2.9000000000000004</v>
      </c>
      <c r="B49" s="88">
        <v>3150</v>
      </c>
      <c r="C49" s="85" t="s">
        <v>66</v>
      </c>
      <c r="D49" s="81"/>
      <c r="H49" s="21">
        <f>+H48+0.1</f>
        <v>5.2999999999999989</v>
      </c>
      <c r="I49" s="74"/>
      <c r="J49" s="35"/>
      <c r="K49" s="36"/>
    </row>
    <row r="50" spans="1:11" ht="13.5" thickBot="1">
      <c r="A50" s="25" t="s">
        <v>67</v>
      </c>
      <c r="B50" s="88">
        <v>3160</v>
      </c>
      <c r="C50" s="85" t="s">
        <v>68</v>
      </c>
      <c r="D50" s="81"/>
      <c r="H50" s="21">
        <f>+H49+0.1</f>
        <v>5.3999999999999986</v>
      </c>
      <c r="I50" s="74"/>
      <c r="J50" s="35"/>
      <c r="K50" s="36"/>
    </row>
    <row r="51" spans="1:11" ht="13.5" thickBot="1">
      <c r="A51" s="25" t="s">
        <v>69</v>
      </c>
      <c r="B51" s="88">
        <v>3170</v>
      </c>
      <c r="C51" s="85" t="s">
        <v>70</v>
      </c>
      <c r="D51" s="81"/>
      <c r="H51" s="21">
        <f>+H50+0.1</f>
        <v>5.4999999999999982</v>
      </c>
      <c r="I51" s="74"/>
      <c r="J51" s="35"/>
      <c r="K51" s="36"/>
    </row>
    <row r="52" spans="1:11" ht="15.95" thickBot="1">
      <c r="A52" s="25" t="s">
        <v>71</v>
      </c>
      <c r="B52" s="88">
        <v>3180</v>
      </c>
      <c r="C52" s="85" t="s">
        <v>72</v>
      </c>
      <c r="D52" s="81"/>
      <c r="H52" s="21" t="s">
        <v>32</v>
      </c>
      <c r="I52" s="74"/>
      <c r="J52" s="35" t="s">
        <v>33</v>
      </c>
      <c r="K52" s="137" t="s">
        <v>34</v>
      </c>
    </row>
    <row r="53" spans="1:11" ht="13.5" thickBot="1">
      <c r="A53" s="25" t="s">
        <v>73</v>
      </c>
      <c r="B53" s="88">
        <v>3185</v>
      </c>
      <c r="C53" s="85" t="s">
        <v>74</v>
      </c>
      <c r="D53" s="81"/>
      <c r="H53" s="21">
        <v>500</v>
      </c>
      <c r="I53" s="74"/>
      <c r="J53" s="30" t="s">
        <v>37</v>
      </c>
      <c r="K53" s="41">
        <f>SUM(K47:K51)</f>
        <v>0</v>
      </c>
    </row>
    <row r="54" spans="1:11" ht="13.5" thickBot="1">
      <c r="A54" s="25" t="s">
        <v>75</v>
      </c>
      <c r="B54" s="88">
        <v>3191</v>
      </c>
      <c r="C54" s="85" t="s">
        <v>76</v>
      </c>
      <c r="D54" s="81">
        <f>+K71</f>
        <v>0</v>
      </c>
    </row>
    <row r="55" spans="1:11" ht="13.5" thickBot="1">
      <c r="A55" s="25" t="s">
        <v>77</v>
      </c>
      <c r="B55" s="88">
        <v>3192</v>
      </c>
      <c r="C55" s="85" t="s">
        <v>78</v>
      </c>
      <c r="D55" s="81"/>
    </row>
    <row r="56" spans="1:11" ht="13.5" thickBot="1">
      <c r="A56" s="25" t="s">
        <v>79</v>
      </c>
      <c r="B56" s="88">
        <v>3195</v>
      </c>
      <c r="C56" s="85" t="s">
        <v>80</v>
      </c>
      <c r="D56" s="81"/>
    </row>
    <row r="57" spans="1:11" ht="13.5" thickBot="1">
      <c r="A57" s="25" t="s">
        <v>81</v>
      </c>
      <c r="B57" s="88">
        <v>3193</v>
      </c>
      <c r="C57" s="85" t="s">
        <v>82</v>
      </c>
      <c r="D57" s="81"/>
    </row>
    <row r="58" spans="1:11" ht="13.5" thickBot="1">
      <c r="A58" s="25" t="s">
        <v>83</v>
      </c>
      <c r="B58" s="89">
        <v>3196</v>
      </c>
      <c r="C58" s="85" t="s">
        <v>84</v>
      </c>
      <c r="D58" s="81"/>
    </row>
    <row r="59" spans="1:11" ht="13.5" thickBot="1">
      <c r="A59" s="25" t="s">
        <v>85</v>
      </c>
      <c r="B59" s="90">
        <v>3130</v>
      </c>
      <c r="C59" s="87" t="s">
        <v>86</v>
      </c>
      <c r="D59" s="84">
        <f>SUM(D47:D52)</f>
        <v>0</v>
      </c>
    </row>
    <row r="60" spans="1:11" ht="13.5" thickBot="1">
      <c r="A60" s="25" t="s">
        <v>87</v>
      </c>
      <c r="B60" s="90">
        <v>3000</v>
      </c>
      <c r="C60" s="87" t="s">
        <v>88</v>
      </c>
      <c r="D60" s="84">
        <v>0</v>
      </c>
    </row>
  </sheetData>
  <mergeCells count="2">
    <mergeCell ref="B17:D17"/>
    <mergeCell ref="B37:D37"/>
  </mergeCells>
  <pageMargins left="0.7" right="0.7" top="0.75" bottom="0.75" header="0.3" footer="0.3"/>
  <pageSetup scale="6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93"/>
  <sheetViews>
    <sheetView topLeftCell="A24" workbookViewId="0">
      <selection activeCell="A71" sqref="A71"/>
    </sheetView>
  </sheetViews>
  <sheetFormatPr defaultColWidth="8.7109375" defaultRowHeight="12.95"/>
  <cols>
    <col min="1" max="1" width="13.7109375" style="1" customWidth="1"/>
    <col min="2" max="2" width="43.28515625" style="1" customWidth="1"/>
    <col min="3" max="3" width="16.5703125" style="1" customWidth="1"/>
    <col min="4" max="4" width="16.140625" style="1" customWidth="1"/>
    <col min="5" max="5" width="13.85546875" style="1" customWidth="1"/>
    <col min="6" max="6" width="16.85546875" style="1" customWidth="1"/>
    <col min="7" max="7" width="15.7109375" style="1" customWidth="1"/>
    <col min="8" max="8" width="15" style="1" customWidth="1"/>
    <col min="9" max="9" width="16.140625" style="1" customWidth="1"/>
    <col min="10" max="10" width="16.5703125" style="1" customWidth="1"/>
    <col min="11" max="11" width="15" style="1" customWidth="1"/>
    <col min="12" max="12" width="14.42578125" style="1" customWidth="1"/>
    <col min="13" max="13" width="16.42578125" style="1" customWidth="1"/>
    <col min="14" max="16384" width="8.7109375" style="1"/>
  </cols>
  <sheetData>
    <row r="1" spans="1:13" ht="21">
      <c r="A1" s="4" t="s">
        <v>361</v>
      </c>
      <c r="B1" s="4"/>
    </row>
    <row r="2" spans="1:13" ht="21">
      <c r="A2" s="4" t="s">
        <v>984</v>
      </c>
      <c r="B2" s="4"/>
    </row>
    <row r="3" spans="1:13" ht="21">
      <c r="A3" s="4"/>
      <c r="B3" s="4"/>
    </row>
    <row r="4" spans="1:13">
      <c r="A4" s="6"/>
    </row>
    <row r="5" spans="1:13">
      <c r="A5" s="7" t="s">
        <v>3</v>
      </c>
    </row>
    <row r="6" spans="1:13">
      <c r="A6" s="474" t="s">
        <v>190</v>
      </c>
      <c r="B6" s="1" t="s">
        <v>4</v>
      </c>
    </row>
    <row r="7" spans="1:13">
      <c r="A7" s="473" t="s">
        <v>191</v>
      </c>
      <c r="B7" s="1" t="s">
        <v>5</v>
      </c>
    </row>
    <row r="8" spans="1:13">
      <c r="A8" s="472" t="s">
        <v>192</v>
      </c>
      <c r="B8" s="1" t="s">
        <v>6</v>
      </c>
    </row>
    <row r="9" spans="1:13">
      <c r="A9" s="471" t="s">
        <v>193</v>
      </c>
      <c r="B9" s="1" t="s">
        <v>7</v>
      </c>
    </row>
    <row r="10" spans="1:13">
      <c r="A10" s="12" t="s">
        <v>194</v>
      </c>
      <c r="B10" s="1" t="s">
        <v>8</v>
      </c>
    </row>
    <row r="11" spans="1:13">
      <c r="A11" s="13" t="s">
        <v>195</v>
      </c>
      <c r="B11" s="1" t="s">
        <v>9</v>
      </c>
    </row>
    <row r="12" spans="1:13">
      <c r="A12" s="469" t="s">
        <v>196</v>
      </c>
      <c r="B12" s="1" t="s">
        <v>10</v>
      </c>
    </row>
    <row r="13" spans="1:13" ht="13.5" thickBot="1">
      <c r="A13" s="470" t="s">
        <v>197</v>
      </c>
      <c r="B13" s="1" t="s">
        <v>11</v>
      </c>
    </row>
    <row r="14" spans="1:13" ht="13.5" thickBot="1">
      <c r="A14" s="475" t="s">
        <v>198</v>
      </c>
      <c r="B14" s="1" t="s">
        <v>199</v>
      </c>
      <c r="E14" s="882"/>
      <c r="F14" s="883"/>
      <c r="G14" s="883"/>
      <c r="H14" s="883"/>
      <c r="I14" s="883"/>
      <c r="J14" s="883"/>
      <c r="K14" s="883"/>
      <c r="L14" s="883">
        <f>E14+K14</f>
        <v>0</v>
      </c>
      <c r="M14" s="883"/>
    </row>
    <row r="15" spans="1:13">
      <c r="A15" s="884"/>
      <c r="B15" s="884"/>
    </row>
    <row r="16" spans="1:13">
      <c r="A16" s="884"/>
      <c r="B16" s="884"/>
    </row>
    <row r="17" spans="1:13" ht="14.45">
      <c r="A17" s="881" t="s">
        <v>985</v>
      </c>
      <c r="B17" s="885"/>
      <c r="C17" s="885"/>
      <c r="D17" s="885"/>
      <c r="E17" s="885"/>
      <c r="F17" s="885"/>
      <c r="G17" s="885"/>
      <c r="H17" s="885"/>
      <c r="I17" s="885"/>
      <c r="J17" s="885"/>
    </row>
    <row r="18" spans="1:13">
      <c r="A18" s="23" t="s">
        <v>15</v>
      </c>
      <c r="B18" s="203"/>
      <c r="C18" s="25" t="s">
        <v>418</v>
      </c>
      <c r="D18" s="25" t="s">
        <v>986</v>
      </c>
      <c r="E18" s="25" t="s">
        <v>987</v>
      </c>
      <c r="F18" s="25" t="s">
        <v>988</v>
      </c>
      <c r="G18" s="25" t="s">
        <v>989</v>
      </c>
      <c r="H18" s="25">
        <v>6</v>
      </c>
      <c r="I18" s="25">
        <v>7</v>
      </c>
      <c r="J18" s="25">
        <v>8</v>
      </c>
    </row>
    <row r="19" spans="1:13" ht="39.6" thickBot="1">
      <c r="A19" s="886" t="s">
        <v>18</v>
      </c>
      <c r="B19" s="887" t="s">
        <v>20</v>
      </c>
      <c r="C19" s="888" t="s">
        <v>990</v>
      </c>
      <c r="D19" s="208" t="s">
        <v>991</v>
      </c>
      <c r="E19" s="208" t="s">
        <v>992</v>
      </c>
      <c r="F19" s="208" t="s">
        <v>993</v>
      </c>
      <c r="G19" s="208" t="s">
        <v>994</v>
      </c>
      <c r="H19" s="208" t="s">
        <v>995</v>
      </c>
      <c r="I19" s="889" t="s">
        <v>996</v>
      </c>
      <c r="J19" s="855" t="s">
        <v>997</v>
      </c>
    </row>
    <row r="20" spans="1:13" ht="13.5" thickBot="1">
      <c r="A20" s="890">
        <v>1.1000000000000001</v>
      </c>
      <c r="B20" s="891" t="s">
        <v>859</v>
      </c>
      <c r="C20" s="892"/>
      <c r="D20" s="892"/>
      <c r="E20" s="893"/>
      <c r="F20" s="894">
        <f>SUM(C20:E20)</f>
        <v>0</v>
      </c>
      <c r="G20" s="880"/>
      <c r="H20" s="880"/>
      <c r="I20" s="880"/>
      <c r="J20" s="894">
        <f>F20</f>
        <v>0</v>
      </c>
    </row>
    <row r="21" spans="1:13" ht="13.5" thickBot="1">
      <c r="A21" s="890">
        <v>1.2</v>
      </c>
      <c r="B21" s="891" t="s">
        <v>998</v>
      </c>
      <c r="C21" s="892"/>
      <c r="D21" s="892"/>
      <c r="E21" s="893"/>
      <c r="F21" s="894">
        <f t="shared" ref="F21:F25" si="0">SUM(C21:E21)</f>
        <v>0</v>
      </c>
      <c r="G21" s="893"/>
      <c r="H21" s="893"/>
      <c r="I21" s="894">
        <f t="shared" ref="I21:I25" si="1">G21+H21</f>
        <v>0</v>
      </c>
      <c r="J21" s="894">
        <f t="shared" ref="J21:J25" si="2">F21+I21</f>
        <v>0</v>
      </c>
    </row>
    <row r="22" spans="1:13" ht="13.5" thickBot="1">
      <c r="A22" s="890">
        <v>1.3</v>
      </c>
      <c r="B22" s="891" t="s">
        <v>861</v>
      </c>
      <c r="C22" s="892"/>
      <c r="D22" s="892"/>
      <c r="E22" s="893"/>
      <c r="F22" s="894">
        <f t="shared" si="0"/>
        <v>0</v>
      </c>
      <c r="G22" s="893"/>
      <c r="H22" s="893"/>
      <c r="I22" s="894">
        <f t="shared" si="1"/>
        <v>0</v>
      </c>
      <c r="J22" s="894">
        <f t="shared" si="2"/>
        <v>0</v>
      </c>
    </row>
    <row r="23" spans="1:13" ht="13.5" thickBot="1">
      <c r="A23" s="890">
        <v>1.4</v>
      </c>
      <c r="B23" s="891" t="s">
        <v>862</v>
      </c>
      <c r="C23" s="892"/>
      <c r="D23" s="892"/>
      <c r="E23" s="893"/>
      <c r="F23" s="894">
        <f t="shared" si="0"/>
        <v>0</v>
      </c>
      <c r="G23" s="893"/>
      <c r="H23" s="893"/>
      <c r="I23" s="894">
        <f t="shared" si="1"/>
        <v>0</v>
      </c>
      <c r="J23" s="894">
        <f t="shared" si="2"/>
        <v>0</v>
      </c>
    </row>
    <row r="24" spans="1:13" ht="13.5" thickBot="1">
      <c r="A24" s="895">
        <v>1.5</v>
      </c>
      <c r="B24" s="896" t="s">
        <v>999</v>
      </c>
      <c r="C24" s="892"/>
      <c r="D24" s="892"/>
      <c r="E24" s="893"/>
      <c r="F24" s="894">
        <f t="shared" si="0"/>
        <v>0</v>
      </c>
      <c r="G24" s="893"/>
      <c r="H24" s="893"/>
      <c r="I24" s="894">
        <f t="shared" si="1"/>
        <v>0</v>
      </c>
      <c r="J24" s="894">
        <f t="shared" si="2"/>
        <v>0</v>
      </c>
    </row>
    <row r="25" spans="1:13" ht="13.5" thickBot="1">
      <c r="A25" s="897">
        <v>1.6</v>
      </c>
      <c r="B25" s="1" t="s">
        <v>864</v>
      </c>
      <c r="C25" s="892"/>
      <c r="D25" s="892"/>
      <c r="E25" s="893"/>
      <c r="F25" s="894">
        <f t="shared" si="0"/>
        <v>0</v>
      </c>
      <c r="G25" s="893"/>
      <c r="H25" s="893"/>
      <c r="I25" s="894">
        <f t="shared" si="1"/>
        <v>0</v>
      </c>
      <c r="J25" s="894">
        <f t="shared" si="2"/>
        <v>0</v>
      </c>
    </row>
    <row r="26" spans="1:13" ht="15" thickBot="1">
      <c r="A26" s="806">
        <v>100</v>
      </c>
      <c r="B26" s="773" t="s">
        <v>359</v>
      </c>
      <c r="C26" s="807">
        <f t="shared" ref="C26:J26" si="3">SUM(C20:C25)</f>
        <v>0</v>
      </c>
      <c r="D26" s="807">
        <f t="shared" si="3"/>
        <v>0</v>
      </c>
      <c r="E26" s="807">
        <f t="shared" si="3"/>
        <v>0</v>
      </c>
      <c r="F26" s="807">
        <f t="shared" si="3"/>
        <v>0</v>
      </c>
      <c r="G26" s="807">
        <f>SUM(G21:G25)</f>
        <v>0</v>
      </c>
      <c r="H26" s="807">
        <f>SUM(H21:H25)</f>
        <v>0</v>
      </c>
      <c r="I26" s="807">
        <f>SUM(I21:I25)</f>
        <v>0</v>
      </c>
      <c r="J26" s="807">
        <f t="shared" si="3"/>
        <v>0</v>
      </c>
    </row>
    <row r="27" spans="1:13">
      <c r="A27" s="884"/>
      <c r="B27" s="884"/>
      <c r="C27" s="1" t="s">
        <v>203</v>
      </c>
      <c r="F27" s="1" t="s">
        <v>203</v>
      </c>
    </row>
    <row r="28" spans="1:13" customFormat="1" ht="14.45"/>
    <row r="29" spans="1:13" ht="14.45">
      <c r="A29" s="1230" t="s">
        <v>1000</v>
      </c>
      <c r="B29" s="1230"/>
      <c r="C29" s="1230"/>
      <c r="D29" s="1230"/>
      <c r="E29" s="1230"/>
      <c r="F29" s="1230"/>
      <c r="G29" s="885"/>
      <c r="H29" s="885"/>
      <c r="I29" s="885"/>
      <c r="J29" s="885"/>
      <c r="K29" s="885"/>
      <c r="L29" s="885"/>
    </row>
    <row r="30" spans="1:13" ht="24.75" customHeight="1">
      <c r="A30" s="67" t="s">
        <v>1001</v>
      </c>
    </row>
    <row r="31" spans="1:13">
      <c r="A31" s="23" t="s">
        <v>50</v>
      </c>
      <c r="B31" s="203"/>
      <c r="C31" s="25" t="s">
        <v>418</v>
      </c>
      <c r="D31" s="25" t="s">
        <v>986</v>
      </c>
      <c r="E31" s="25" t="s">
        <v>987</v>
      </c>
      <c r="F31" s="25" t="s">
        <v>988</v>
      </c>
      <c r="G31" s="25" t="s">
        <v>989</v>
      </c>
      <c r="H31" s="25" t="s">
        <v>1002</v>
      </c>
      <c r="I31" s="25" t="s">
        <v>1003</v>
      </c>
      <c r="J31" s="25" t="s">
        <v>1004</v>
      </c>
      <c r="K31" s="25" t="s">
        <v>1005</v>
      </c>
      <c r="L31" s="25" t="s">
        <v>1006</v>
      </c>
      <c r="M31" s="25" t="s">
        <v>1007</v>
      </c>
    </row>
    <row r="32" spans="1:13" s="65" customFormat="1" ht="39.6" thickBot="1">
      <c r="A32" s="898" t="s">
        <v>18</v>
      </c>
      <c r="B32" s="887" t="s">
        <v>20</v>
      </c>
      <c r="C32" s="855" t="s">
        <v>1008</v>
      </c>
      <c r="D32" s="855" t="s">
        <v>1009</v>
      </c>
      <c r="E32" s="855" t="s">
        <v>1010</v>
      </c>
      <c r="F32" s="899" t="s">
        <v>1011</v>
      </c>
      <c r="G32" s="899" t="s">
        <v>1012</v>
      </c>
      <c r="H32" s="899" t="s">
        <v>1013</v>
      </c>
      <c r="I32" s="193" t="s">
        <v>1014</v>
      </c>
      <c r="J32" s="193" t="s">
        <v>1015</v>
      </c>
      <c r="K32" s="524" t="s">
        <v>1016</v>
      </c>
      <c r="L32" s="524" t="s">
        <v>642</v>
      </c>
      <c r="M32" s="321" t="s">
        <v>1017</v>
      </c>
    </row>
    <row r="33" spans="1:13" ht="13.5" thickBot="1">
      <c r="A33" s="900" t="s">
        <v>51</v>
      </c>
      <c r="B33" s="901" t="s">
        <v>1018</v>
      </c>
      <c r="C33" s="892"/>
      <c r="D33" s="902"/>
      <c r="E33" s="902"/>
      <c r="F33" s="893"/>
      <c r="G33" s="893"/>
      <c r="H33" s="894">
        <f>SUM(C33:G33)</f>
        <v>0</v>
      </c>
      <c r="I33" s="880"/>
      <c r="J33" s="880"/>
      <c r="K33" s="880"/>
      <c r="L33" s="880"/>
      <c r="M33" s="880"/>
    </row>
    <row r="34" spans="1:13" ht="13.5" thickBot="1">
      <c r="A34" s="890" t="s">
        <v>96</v>
      </c>
      <c r="B34" s="891" t="s">
        <v>1019</v>
      </c>
      <c r="C34" s="892"/>
      <c r="D34" s="892"/>
      <c r="E34" s="892"/>
      <c r="F34" s="893"/>
      <c r="G34" s="893"/>
      <c r="H34" s="894">
        <f t="shared" ref="H34:H42" si="4">SUM(C34:G34)</f>
        <v>0</v>
      </c>
      <c r="I34" s="880"/>
      <c r="J34" s="880"/>
      <c r="K34" s="880"/>
      <c r="L34" s="880"/>
      <c r="M34" s="880"/>
    </row>
    <row r="35" spans="1:13" ht="13.5" thickBot="1">
      <c r="A35" s="890" t="s">
        <v>98</v>
      </c>
      <c r="B35" s="891" t="s">
        <v>1020</v>
      </c>
      <c r="C35" s="892"/>
      <c r="D35" s="902"/>
      <c r="E35" s="902"/>
      <c r="F35" s="893"/>
      <c r="G35" s="893"/>
      <c r="H35" s="894">
        <f t="shared" si="4"/>
        <v>0</v>
      </c>
      <c r="I35" s="904"/>
      <c r="J35" s="469"/>
      <c r="K35" s="892"/>
      <c r="L35" s="893"/>
      <c r="M35" s="575">
        <f>J35+L35+K35</f>
        <v>0</v>
      </c>
    </row>
    <row r="36" spans="1:13" ht="13.5" thickBot="1">
      <c r="A36" s="890" t="s">
        <v>100</v>
      </c>
      <c r="B36" s="891" t="s">
        <v>1021</v>
      </c>
      <c r="C36" s="892"/>
      <c r="D36" s="892"/>
      <c r="E36" s="892"/>
      <c r="F36" s="893"/>
      <c r="G36" s="893"/>
      <c r="H36" s="894">
        <f t="shared" si="4"/>
        <v>0</v>
      </c>
      <c r="I36" s="904"/>
      <c r="J36" s="905"/>
      <c r="K36" s="892"/>
      <c r="L36" s="880"/>
      <c r="M36" s="575">
        <f t="shared" ref="M36:M42" si="5">J36+L36+K36</f>
        <v>0</v>
      </c>
    </row>
    <row r="37" spans="1:13" ht="13.5" thickBot="1">
      <c r="A37" s="890" t="s">
        <v>102</v>
      </c>
      <c r="B37" s="891" t="s">
        <v>1022</v>
      </c>
      <c r="C37" s="892"/>
      <c r="D37" s="902"/>
      <c r="E37" s="902"/>
      <c r="F37" s="893"/>
      <c r="G37" s="893"/>
      <c r="H37" s="894">
        <f t="shared" si="4"/>
        <v>0</v>
      </c>
      <c r="I37" s="906">
        <v>0.05</v>
      </c>
      <c r="J37" s="469"/>
      <c r="K37" s="892"/>
      <c r="L37" s="893"/>
      <c r="M37" s="575">
        <f t="shared" si="5"/>
        <v>0</v>
      </c>
    </row>
    <row r="38" spans="1:13" ht="13.5" thickBot="1">
      <c r="A38" s="890" t="s">
        <v>104</v>
      </c>
      <c r="B38" s="891" t="s">
        <v>1023</v>
      </c>
      <c r="C38" s="892"/>
      <c r="D38" s="892"/>
      <c r="E38" s="892"/>
      <c r="F38" s="893"/>
      <c r="G38" s="893"/>
      <c r="H38" s="894">
        <f t="shared" si="4"/>
        <v>0</v>
      </c>
      <c r="I38" s="906">
        <v>0.05</v>
      </c>
      <c r="J38" s="905"/>
      <c r="K38" s="892"/>
      <c r="L38" s="880"/>
      <c r="M38" s="575">
        <f t="shared" si="5"/>
        <v>0</v>
      </c>
    </row>
    <row r="39" spans="1:13" ht="13.5" thickBot="1">
      <c r="A39" s="890" t="s">
        <v>63</v>
      </c>
      <c r="B39" s="891" t="s">
        <v>1024</v>
      </c>
      <c r="C39" s="892"/>
      <c r="D39" s="902"/>
      <c r="E39" s="902"/>
      <c r="F39" s="893"/>
      <c r="G39" s="893"/>
      <c r="H39" s="894">
        <f t="shared" si="4"/>
        <v>0</v>
      </c>
      <c r="I39" s="906">
        <v>0.1</v>
      </c>
      <c r="J39" s="469"/>
      <c r="K39" s="892"/>
      <c r="L39" s="893"/>
      <c r="M39" s="575">
        <f t="shared" si="5"/>
        <v>0</v>
      </c>
    </row>
    <row r="40" spans="1:13" ht="13.5" thickBot="1">
      <c r="A40" s="903" t="s">
        <v>107</v>
      </c>
      <c r="B40" s="891" t="s">
        <v>1025</v>
      </c>
      <c r="C40" s="892"/>
      <c r="D40" s="892"/>
      <c r="E40" s="892"/>
      <c r="F40" s="893"/>
      <c r="G40" s="893"/>
      <c r="H40" s="894">
        <f t="shared" si="4"/>
        <v>0</v>
      </c>
      <c r="I40" s="906">
        <v>0.1</v>
      </c>
      <c r="J40" s="905"/>
      <c r="K40" s="892"/>
      <c r="L40" s="880"/>
      <c r="M40" s="575">
        <f t="shared" si="5"/>
        <v>0</v>
      </c>
    </row>
    <row r="41" spans="1:13" ht="13.5" thickBot="1">
      <c r="A41" s="890" t="s">
        <v>349</v>
      </c>
      <c r="B41" s="891" t="s">
        <v>1026</v>
      </c>
      <c r="C41" s="892"/>
      <c r="D41" s="902"/>
      <c r="E41" s="902"/>
      <c r="F41" s="893"/>
      <c r="G41" s="893"/>
      <c r="H41" s="894">
        <f t="shared" si="4"/>
        <v>0</v>
      </c>
      <c r="I41" s="906">
        <v>0.33329999999999999</v>
      </c>
      <c r="J41" s="469"/>
      <c r="K41" s="892"/>
      <c r="L41" s="893"/>
      <c r="M41" s="575">
        <f t="shared" si="5"/>
        <v>0</v>
      </c>
    </row>
    <row r="42" spans="1:13" ht="13.5" thickBot="1">
      <c r="A42" s="907" t="s">
        <v>67</v>
      </c>
      <c r="B42" s="908" t="s">
        <v>1027</v>
      </c>
      <c r="C42" s="892"/>
      <c r="D42" s="892"/>
      <c r="E42" s="892"/>
      <c r="F42" s="893"/>
      <c r="G42" s="893"/>
      <c r="H42" s="894">
        <f t="shared" si="4"/>
        <v>0</v>
      </c>
      <c r="I42" s="909">
        <v>0.33329999999999999</v>
      </c>
      <c r="J42" s="880"/>
      <c r="K42" s="950"/>
      <c r="L42" s="880"/>
      <c r="M42" s="575">
        <f t="shared" si="5"/>
        <v>0</v>
      </c>
    </row>
    <row r="43" spans="1:13" ht="14.45">
      <c r="A43" s="830">
        <v>200</v>
      </c>
      <c r="B43" s="831" t="s">
        <v>1028</v>
      </c>
      <c r="C43" s="555">
        <f>SUM(C33:C42)</f>
        <v>0</v>
      </c>
      <c r="D43" s="555">
        <f t="shared" ref="D43:M43" si="6">SUM(D33:D42)</f>
        <v>0</v>
      </c>
      <c r="E43" s="555">
        <f t="shared" si="6"/>
        <v>0</v>
      </c>
      <c r="F43" s="555">
        <f t="shared" si="6"/>
        <v>0</v>
      </c>
      <c r="G43" s="555">
        <f t="shared" si="6"/>
        <v>0</v>
      </c>
      <c r="H43" s="555">
        <f>SUM(H33:H42)</f>
        <v>0</v>
      </c>
      <c r="I43" s="910"/>
      <c r="J43" s="555">
        <f t="shared" si="6"/>
        <v>0</v>
      </c>
      <c r="K43" s="555">
        <f>SUM(K33:K42)</f>
        <v>0</v>
      </c>
      <c r="L43" s="555">
        <f t="shared" si="6"/>
        <v>0</v>
      </c>
      <c r="M43" s="555">
        <f t="shared" si="6"/>
        <v>0</v>
      </c>
    </row>
    <row r="44" spans="1:13" ht="14.45">
      <c r="A44" s="911"/>
      <c r="J44"/>
      <c r="K44" s="912"/>
    </row>
    <row r="45" spans="1:13" ht="14.45">
      <c r="E45"/>
      <c r="J45" s="912" t="s">
        <v>203</v>
      </c>
      <c r="K45" s="912"/>
    </row>
    <row r="46" spans="1:13">
      <c r="A46" s="913" t="s">
        <v>1029</v>
      </c>
      <c r="B46" s="885"/>
      <c r="C46" s="885"/>
      <c r="D46" s="1" t="s">
        <v>203</v>
      </c>
      <c r="J46" s="1" t="s">
        <v>203</v>
      </c>
    </row>
    <row r="47" spans="1:13">
      <c r="A47" s="543" t="s">
        <v>17</v>
      </c>
      <c r="B47" s="210"/>
      <c r="C47" s="25">
        <v>1</v>
      </c>
      <c r="L47" s="1144"/>
    </row>
    <row r="48" spans="1:13">
      <c r="A48" s="914" t="s">
        <v>18</v>
      </c>
      <c r="B48" s="915" t="s">
        <v>20</v>
      </c>
      <c r="C48" s="916"/>
    </row>
    <row r="49" spans="1:11">
      <c r="A49" s="917" t="s">
        <v>812</v>
      </c>
      <c r="B49" s="918" t="s">
        <v>1030</v>
      </c>
      <c r="C49" s="892"/>
    </row>
    <row r="50" spans="1:11" ht="26.45">
      <c r="A50" s="917" t="s">
        <v>814</v>
      </c>
      <c r="B50" s="918" t="s">
        <v>1031</v>
      </c>
      <c r="C50" s="892"/>
      <c r="G50"/>
    </row>
    <row r="51" spans="1:11" ht="26.1">
      <c r="A51" s="917">
        <v>3.3</v>
      </c>
      <c r="B51" s="918" t="s">
        <v>1032</v>
      </c>
      <c r="C51" s="892"/>
    </row>
    <row r="52" spans="1:11" ht="27">
      <c r="A52" s="919" t="s">
        <v>819</v>
      </c>
      <c r="B52" s="920" t="s">
        <v>1033</v>
      </c>
      <c r="C52" s="892"/>
      <c r="F52" s="921"/>
      <c r="K52" s="922"/>
    </row>
    <row r="53" spans="1:11" ht="39.950000000000003">
      <c r="A53" s="919">
        <v>3.5</v>
      </c>
      <c r="B53" s="920" t="s">
        <v>1034</v>
      </c>
      <c r="C53" s="892"/>
      <c r="E53"/>
      <c r="F53" s="921"/>
      <c r="K53" s="922"/>
    </row>
    <row r="54" spans="1:11" ht="15">
      <c r="A54" s="917">
        <v>3.6</v>
      </c>
      <c r="B54" s="918" t="s">
        <v>1035</v>
      </c>
      <c r="C54" s="892"/>
      <c r="E54"/>
      <c r="F54" s="921"/>
      <c r="K54" s="486"/>
    </row>
    <row r="55" spans="1:11" ht="39.950000000000003">
      <c r="A55" s="917" t="s">
        <v>1036</v>
      </c>
      <c r="B55" s="918" t="s">
        <v>1037</v>
      </c>
      <c r="C55" s="892"/>
      <c r="E55"/>
      <c r="F55" s="921"/>
    </row>
    <row r="56" spans="1:11" ht="26.45">
      <c r="A56" s="917">
        <v>3.8</v>
      </c>
      <c r="B56" s="918" t="s">
        <v>1038</v>
      </c>
      <c r="C56" s="892"/>
      <c r="E56" t="s">
        <v>203</v>
      </c>
      <c r="F56"/>
    </row>
    <row r="57" spans="1:11" ht="39.6">
      <c r="A57" s="923">
        <v>3.9</v>
      </c>
      <c r="B57" s="924" t="s">
        <v>1039</v>
      </c>
      <c r="C57" s="892"/>
      <c r="E57"/>
      <c r="F57"/>
    </row>
    <row r="58" spans="1:11" ht="14.45">
      <c r="A58" s="925" t="s">
        <v>252</v>
      </c>
      <c r="B58" s="926" t="s">
        <v>1040</v>
      </c>
      <c r="C58" s="927"/>
      <c r="E58"/>
      <c r="F58"/>
    </row>
    <row r="59" spans="1:11" ht="39.6">
      <c r="A59" s="928" t="s">
        <v>716</v>
      </c>
      <c r="B59" s="929" t="s">
        <v>1041</v>
      </c>
      <c r="C59" s="930"/>
      <c r="E59"/>
      <c r="F59"/>
    </row>
    <row r="60" spans="1:11" ht="26.1">
      <c r="A60" s="928" t="s">
        <v>1042</v>
      </c>
      <c r="B60" s="931" t="s">
        <v>1043</v>
      </c>
      <c r="C60" s="930"/>
      <c r="E60"/>
      <c r="F60"/>
    </row>
    <row r="61" spans="1:11" ht="14.45">
      <c r="A61" s="952"/>
      <c r="B61" s="953"/>
      <c r="C61" s="954"/>
      <c r="E61"/>
      <c r="F61"/>
    </row>
    <row r="63" spans="1:11">
      <c r="A63" s="932" t="s">
        <v>1044</v>
      </c>
      <c r="B63" s="933"/>
      <c r="C63" s="933"/>
      <c r="D63" s="933"/>
      <c r="E63" s="933"/>
      <c r="F63" s="934"/>
      <c r="G63" s="1" t="s">
        <v>203</v>
      </c>
    </row>
    <row r="64" spans="1:11">
      <c r="A64" s="935" t="s">
        <v>48</v>
      </c>
      <c r="B64" s="25">
        <v>1</v>
      </c>
      <c r="C64" s="25">
        <v>2</v>
      </c>
      <c r="D64" s="25">
        <v>3</v>
      </c>
      <c r="E64" s="25">
        <v>4</v>
      </c>
      <c r="F64" s="25">
        <v>5</v>
      </c>
    </row>
    <row r="65" spans="1:9">
      <c r="A65" s="898" t="s">
        <v>18</v>
      </c>
      <c r="B65" s="915" t="s">
        <v>1045</v>
      </c>
      <c r="C65" s="915" t="s">
        <v>1046</v>
      </c>
      <c r="D65" s="915" t="s">
        <v>1047</v>
      </c>
      <c r="E65" s="915" t="s">
        <v>1048</v>
      </c>
      <c r="F65" s="915" t="s">
        <v>1049</v>
      </c>
    </row>
    <row r="66" spans="1:9">
      <c r="A66" s="919">
        <v>4.0999999999999996</v>
      </c>
      <c r="B66" s="892"/>
      <c r="C66" s="892"/>
      <c r="D66" s="892"/>
      <c r="E66" s="892"/>
      <c r="F66" s="892"/>
      <c r="G66" s="292" t="s">
        <v>203</v>
      </c>
      <c r="I66" s="292" t="s">
        <v>203</v>
      </c>
    </row>
    <row r="67" spans="1:9">
      <c r="A67" s="919">
        <v>4.2</v>
      </c>
      <c r="B67" s="892"/>
      <c r="C67" s="892"/>
      <c r="D67" s="892"/>
      <c r="E67" s="892"/>
      <c r="F67" s="892"/>
      <c r="G67" s="292"/>
      <c r="I67" s="292"/>
    </row>
    <row r="68" spans="1:9">
      <c r="A68" s="919">
        <v>4.3</v>
      </c>
      <c r="B68" s="892"/>
      <c r="C68" s="892"/>
      <c r="D68" s="892"/>
      <c r="E68" s="892"/>
      <c r="F68" s="892"/>
      <c r="G68" s="292"/>
      <c r="I68" s="292"/>
    </row>
    <row r="69" spans="1:9" customFormat="1" ht="14.45"/>
    <row r="70" spans="1:9" ht="14.45">
      <c r="A70" s="936" t="s">
        <v>203</v>
      </c>
      <c r="B70"/>
      <c r="C70"/>
      <c r="D70"/>
      <c r="E70"/>
      <c r="F70"/>
      <c r="G70"/>
      <c r="H70"/>
    </row>
    <row r="71" spans="1:9" ht="14.45">
      <c r="A71" s="932" t="s">
        <v>1050</v>
      </c>
      <c r="B71" s="937"/>
      <c r="C71" s="937"/>
      <c r="D71" s="937"/>
      <c r="E71"/>
      <c r="F71"/>
      <c r="G71"/>
      <c r="H71"/>
    </row>
    <row r="72" spans="1:9" ht="14.45">
      <c r="A72" s="938" t="s">
        <v>59</v>
      </c>
      <c r="B72" s="500"/>
      <c r="C72" s="168">
        <v>1</v>
      </c>
      <c r="D72" s="168">
        <v>2</v>
      </c>
      <c r="E72"/>
      <c r="F72"/>
      <c r="G72"/>
      <c r="H72"/>
    </row>
    <row r="73" spans="1:9" ht="14.45">
      <c r="A73" s="898" t="s">
        <v>18</v>
      </c>
      <c r="B73" s="939" t="s">
        <v>20</v>
      </c>
      <c r="C73" s="887" t="s">
        <v>1051</v>
      </c>
      <c r="D73" s="887" t="s">
        <v>1052</v>
      </c>
      <c r="E73"/>
      <c r="F73"/>
      <c r="G73"/>
      <c r="H73"/>
    </row>
    <row r="74" spans="1:9" ht="14.45">
      <c r="A74" s="919">
        <v>5.0999999999999996</v>
      </c>
      <c r="B74" s="940" t="s">
        <v>1053</v>
      </c>
      <c r="C74" s="892"/>
      <c r="D74" s="892"/>
      <c r="E74"/>
      <c r="F74"/>
      <c r="G74"/>
      <c r="H74"/>
    </row>
    <row r="75" spans="1:9" ht="14.45">
      <c r="A75" s="917">
        <v>5.2</v>
      </c>
      <c r="B75" s="941" t="s">
        <v>1054</v>
      </c>
      <c r="C75" s="892"/>
      <c r="D75" s="892"/>
      <c r="E75"/>
      <c r="F75"/>
      <c r="G75"/>
      <c r="H75"/>
    </row>
    <row r="76" spans="1:9" ht="14.45">
      <c r="A76" s="917">
        <v>5.3</v>
      </c>
      <c r="B76" s="941" t="s">
        <v>1055</v>
      </c>
      <c r="C76" s="892"/>
      <c r="D76" s="892"/>
      <c r="E76"/>
      <c r="F76"/>
      <c r="G76"/>
      <c r="H76"/>
    </row>
    <row r="77" spans="1:9" ht="26.1">
      <c r="A77" s="917">
        <v>5.4</v>
      </c>
      <c r="B77" s="941" t="s">
        <v>1056</v>
      </c>
      <c r="C77" s="892"/>
      <c r="D77" s="892"/>
      <c r="E77"/>
      <c r="F77"/>
      <c r="G77"/>
      <c r="H77"/>
    </row>
    <row r="78" spans="1:9" ht="52.5">
      <c r="A78" s="917">
        <v>5.5</v>
      </c>
      <c r="B78" s="918" t="s">
        <v>1057</v>
      </c>
      <c r="C78" s="892"/>
      <c r="D78" s="892"/>
      <c r="E78"/>
      <c r="F78"/>
      <c r="G78"/>
      <c r="H78"/>
    </row>
    <row r="79" spans="1:9" ht="26.1">
      <c r="A79" s="917">
        <v>5.6</v>
      </c>
      <c r="B79" s="941" t="s">
        <v>1058</v>
      </c>
      <c r="C79" s="892"/>
      <c r="D79" s="892"/>
      <c r="E79"/>
      <c r="F79"/>
      <c r="G79"/>
      <c r="H79"/>
    </row>
    <row r="80" spans="1:9" ht="26.1">
      <c r="A80" s="917">
        <v>5.7</v>
      </c>
      <c r="B80" s="941" t="s">
        <v>1059</v>
      </c>
      <c r="C80" s="892"/>
      <c r="D80" s="892"/>
      <c r="E80"/>
      <c r="F80"/>
      <c r="G80"/>
      <c r="H80"/>
    </row>
    <row r="81" spans="1:8" ht="26.1">
      <c r="A81" s="917">
        <v>5.8</v>
      </c>
      <c r="B81" s="940" t="s">
        <v>1060</v>
      </c>
      <c r="C81" s="892"/>
      <c r="D81" s="892"/>
      <c r="E81"/>
      <c r="F81"/>
      <c r="G81"/>
      <c r="H81"/>
    </row>
    <row r="82" spans="1:8" ht="26.1">
      <c r="A82" s="923">
        <v>5.9</v>
      </c>
      <c r="B82" s="940" t="s">
        <v>1061</v>
      </c>
      <c r="C82" s="892"/>
      <c r="D82" s="892"/>
      <c r="E82"/>
      <c r="F82"/>
      <c r="G82"/>
      <c r="H82"/>
    </row>
    <row r="83" spans="1:8" ht="26.1">
      <c r="A83" s="942" t="s">
        <v>895</v>
      </c>
      <c r="B83" s="940" t="s">
        <v>1062</v>
      </c>
      <c r="C83" s="892"/>
      <c r="D83" s="892"/>
      <c r="E83"/>
      <c r="F83"/>
      <c r="G83"/>
      <c r="H83"/>
    </row>
    <row r="84" spans="1:8" ht="14.45">
      <c r="A84" s="943">
        <v>5.1100000000000003</v>
      </c>
      <c r="B84" s="944" t="s">
        <v>1063</v>
      </c>
      <c r="C84" s="945"/>
      <c r="D84" s="946"/>
      <c r="E84"/>
      <c r="F84"/>
      <c r="G84"/>
      <c r="H84"/>
    </row>
    <row r="85" spans="1:8" ht="33.75" customHeight="1">
      <c r="A85" s="1235" t="s">
        <v>1064</v>
      </c>
      <c r="B85" s="1236"/>
      <c r="C85" s="1236"/>
      <c r="D85" s="1237"/>
      <c r="E85"/>
      <c r="F85"/>
      <c r="G85"/>
      <c r="H85"/>
    </row>
    <row r="86" spans="1:8" ht="39">
      <c r="A86" s="947">
        <v>5.12</v>
      </c>
      <c r="B86" s="948" t="s">
        <v>1065</v>
      </c>
      <c r="C86" s="949"/>
      <c r="D86" s="949"/>
      <c r="E86"/>
      <c r="F86"/>
      <c r="G86"/>
      <c r="H86"/>
    </row>
    <row r="87" spans="1:8" ht="39">
      <c r="A87" s="919">
        <v>5.13</v>
      </c>
      <c r="B87" s="940" t="s">
        <v>1066</v>
      </c>
      <c r="C87" s="892"/>
      <c r="D87" s="892"/>
      <c r="E87"/>
      <c r="F87"/>
      <c r="G87"/>
      <c r="H87"/>
    </row>
    <row r="88" spans="1:8" ht="39">
      <c r="A88" s="919">
        <v>5.14</v>
      </c>
      <c r="B88" s="940" t="s">
        <v>1067</v>
      </c>
      <c r="C88" s="892"/>
      <c r="D88" s="892"/>
      <c r="E88"/>
      <c r="F88"/>
      <c r="G88"/>
      <c r="H88"/>
    </row>
    <row r="89" spans="1:8" ht="14.45">
      <c r="A89"/>
      <c r="B89"/>
      <c r="C89"/>
      <c r="D89"/>
      <c r="E89"/>
    </row>
    <row r="90" spans="1:8" ht="14.45">
      <c r="A90"/>
      <c r="B90"/>
      <c r="C90"/>
      <c r="D90"/>
      <c r="E90"/>
    </row>
    <row r="91" spans="1:8" ht="14.45">
      <c r="A91"/>
      <c r="B91"/>
      <c r="C91"/>
      <c r="D91"/>
      <c r="E91"/>
    </row>
    <row r="92" spans="1:8" ht="14.45">
      <c r="A92"/>
      <c r="B92"/>
      <c r="C92"/>
      <c r="D92"/>
      <c r="E92"/>
    </row>
    <row r="93" spans="1:8">
      <c r="G93" s="37"/>
    </row>
  </sheetData>
  <mergeCells count="2">
    <mergeCell ref="A29:F29"/>
    <mergeCell ref="A85:D85"/>
  </mergeCells>
  <pageMargins left="0.25" right="0.25" top="0.75" bottom="0.75" header="0.3" footer="0.3"/>
  <pageSetup paperSize="5"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50"/>
  <sheetViews>
    <sheetView topLeftCell="A36" zoomScale="110" zoomScaleNormal="110" workbookViewId="0">
      <selection activeCell="A38" sqref="A38:C38"/>
    </sheetView>
  </sheetViews>
  <sheetFormatPr defaultColWidth="8.85546875" defaultRowHeight="14.45"/>
  <cols>
    <col min="1" max="1" width="16" customWidth="1"/>
    <col min="2" max="2" width="64.5703125" customWidth="1"/>
    <col min="3" max="3" width="16.85546875" customWidth="1"/>
  </cols>
  <sheetData>
    <row r="1" spans="1:2" ht="21">
      <c r="A1" s="4" t="s">
        <v>188</v>
      </c>
      <c r="B1" s="4"/>
    </row>
    <row r="2" spans="1:2" ht="21">
      <c r="A2" s="4" t="s">
        <v>1068</v>
      </c>
      <c r="B2" s="4"/>
    </row>
    <row r="3" spans="1:2" ht="21">
      <c r="A3" s="4"/>
      <c r="B3" s="4"/>
    </row>
    <row r="4" spans="1:2">
      <c r="A4" s="695"/>
    </row>
    <row r="5" spans="1:2">
      <c r="A5" s="582" t="s">
        <v>3</v>
      </c>
    </row>
    <row r="6" spans="1:2">
      <c r="A6" s="585" t="s">
        <v>190</v>
      </c>
      <c r="B6" t="s">
        <v>4</v>
      </c>
    </row>
    <row r="7" spans="1:2">
      <c r="A7" s="586" t="s">
        <v>191</v>
      </c>
      <c r="B7" t="s">
        <v>5</v>
      </c>
    </row>
    <row r="8" spans="1:2">
      <c r="A8" s="587" t="s">
        <v>192</v>
      </c>
      <c r="B8" t="s">
        <v>6</v>
      </c>
    </row>
    <row r="9" spans="1:2">
      <c r="A9" s="588" t="s">
        <v>193</v>
      </c>
      <c r="B9" t="s">
        <v>7</v>
      </c>
    </row>
    <row r="10" spans="1:2">
      <c r="A10" s="590" t="s">
        <v>194</v>
      </c>
      <c r="B10" t="s">
        <v>8</v>
      </c>
    </row>
    <row r="11" spans="1:2">
      <c r="A11" s="591" t="s">
        <v>195</v>
      </c>
      <c r="B11" t="s">
        <v>9</v>
      </c>
    </row>
    <row r="12" spans="1:2">
      <c r="A12" s="594" t="s">
        <v>196</v>
      </c>
      <c r="B12" t="s">
        <v>10</v>
      </c>
    </row>
    <row r="13" spans="1:2" ht="15" thickBot="1">
      <c r="A13" s="595" t="s">
        <v>197</v>
      </c>
      <c r="B13" t="s">
        <v>11</v>
      </c>
    </row>
    <row r="14" spans="1:2" ht="15" thickBot="1">
      <c r="A14" s="597" t="s">
        <v>198</v>
      </c>
      <c r="B14" t="s">
        <v>199</v>
      </c>
    </row>
    <row r="18" spans="1:3">
      <c r="A18" s="1230" t="s">
        <v>1069</v>
      </c>
      <c r="B18" s="1230"/>
      <c r="C18" s="1230"/>
    </row>
    <row r="19" spans="1:3">
      <c r="A19" s="696" t="s">
        <v>15</v>
      </c>
      <c r="B19" s="697"/>
      <c r="C19" s="698">
        <v>1</v>
      </c>
    </row>
    <row r="20" spans="1:3">
      <c r="A20" s="699" t="s">
        <v>18</v>
      </c>
      <c r="B20" s="700" t="s">
        <v>20</v>
      </c>
      <c r="C20" s="700" t="s">
        <v>25</v>
      </c>
    </row>
    <row r="21" spans="1:3">
      <c r="A21" s="701" t="s">
        <v>305</v>
      </c>
      <c r="B21" s="702" t="s">
        <v>1070</v>
      </c>
      <c r="C21" s="604"/>
    </row>
    <row r="23" spans="1:3">
      <c r="A23" s="1230" t="s">
        <v>1071</v>
      </c>
      <c r="B23" s="1230"/>
      <c r="C23" s="1230"/>
    </row>
    <row r="24" spans="1:3">
      <c r="A24" s="703" t="s">
        <v>50</v>
      </c>
      <c r="B24" s="697"/>
      <c r="C24" s="698">
        <v>1</v>
      </c>
    </row>
    <row r="25" spans="1:3">
      <c r="A25" s="699" t="s">
        <v>18</v>
      </c>
      <c r="B25" s="704" t="s">
        <v>20</v>
      </c>
      <c r="C25" s="700" t="s">
        <v>25</v>
      </c>
    </row>
    <row r="26" spans="1:3">
      <c r="A26" s="701" t="s">
        <v>51</v>
      </c>
      <c r="B26" s="702" t="s">
        <v>1072</v>
      </c>
      <c r="C26" s="604"/>
    </row>
    <row r="27" spans="1:3">
      <c r="A27" s="701" t="s">
        <v>96</v>
      </c>
      <c r="B27" s="705" t="s">
        <v>1073</v>
      </c>
      <c r="C27" s="604"/>
    </row>
    <row r="28" spans="1:3" ht="15" thickBot="1">
      <c r="A28" s="706" t="s">
        <v>98</v>
      </c>
      <c r="B28" s="707" t="s">
        <v>1074</v>
      </c>
      <c r="C28" s="708"/>
    </row>
    <row r="29" spans="1:3" ht="15" thickBot="1">
      <c r="A29" s="709" t="s">
        <v>87</v>
      </c>
      <c r="B29" s="497" t="s">
        <v>1075</v>
      </c>
      <c r="C29" s="710">
        <f>SUM(C26:C28)</f>
        <v>0</v>
      </c>
    </row>
    <row r="31" spans="1:3">
      <c r="A31" s="1230" t="s">
        <v>1076</v>
      </c>
      <c r="B31" s="1230"/>
      <c r="C31" s="1230"/>
    </row>
    <row r="32" spans="1:3">
      <c r="A32" s="703" t="s">
        <v>17</v>
      </c>
      <c r="B32" s="697"/>
      <c r="C32" s="698">
        <v>1</v>
      </c>
    </row>
    <row r="33" spans="1:3">
      <c r="A33" s="699" t="s">
        <v>18</v>
      </c>
      <c r="B33" s="704" t="s">
        <v>20</v>
      </c>
      <c r="C33" s="700" t="s">
        <v>25</v>
      </c>
    </row>
    <row r="34" spans="1:3">
      <c r="A34" s="711" t="s">
        <v>812</v>
      </c>
      <c r="B34" s="702" t="s">
        <v>1077</v>
      </c>
      <c r="C34" s="604"/>
    </row>
    <row r="35" spans="1:3" ht="15" thickBot="1">
      <c r="A35" s="711" t="s">
        <v>814</v>
      </c>
      <c r="B35" s="705" t="s">
        <v>1078</v>
      </c>
      <c r="C35" s="604"/>
    </row>
    <row r="36" spans="1:3" ht="15" thickBot="1">
      <c r="A36" s="709" t="s">
        <v>613</v>
      </c>
      <c r="B36" s="497" t="s">
        <v>1079</v>
      </c>
      <c r="C36" s="710">
        <f>SUM(C34:C35)</f>
        <v>0</v>
      </c>
    </row>
    <row r="38" spans="1:3">
      <c r="A38" s="1230" t="s">
        <v>1080</v>
      </c>
      <c r="B38" s="1230"/>
      <c r="C38" s="1230"/>
    </row>
    <row r="39" spans="1:3">
      <c r="A39" s="703" t="s">
        <v>48</v>
      </c>
      <c r="B39" s="697"/>
      <c r="C39" s="698">
        <v>1</v>
      </c>
    </row>
    <row r="40" spans="1:3">
      <c r="A40" s="699" t="s">
        <v>18</v>
      </c>
      <c r="B40" s="704" t="s">
        <v>20</v>
      </c>
      <c r="C40" s="700" t="s">
        <v>25</v>
      </c>
    </row>
    <row r="41" spans="1:3">
      <c r="A41" s="701" t="s">
        <v>824</v>
      </c>
      <c r="B41" s="702" t="s">
        <v>1081</v>
      </c>
      <c r="C41" s="604"/>
    </row>
    <row r="42" spans="1:3">
      <c r="A42" s="711" t="s">
        <v>825</v>
      </c>
      <c r="B42" s="705" t="s">
        <v>1082</v>
      </c>
      <c r="C42" s="604"/>
    </row>
    <row r="43" spans="1:3" ht="15" thickBot="1">
      <c r="A43" s="701" t="s">
        <v>827</v>
      </c>
      <c r="B43" s="705" t="s">
        <v>1083</v>
      </c>
      <c r="C43" s="604"/>
    </row>
    <row r="44" spans="1:3" ht="15" thickBot="1">
      <c r="A44" s="709" t="s">
        <v>360</v>
      </c>
      <c r="B44" s="497" t="s">
        <v>1084</v>
      </c>
      <c r="C44" s="710">
        <f>SUM(C41:C43)</f>
        <v>0</v>
      </c>
    </row>
    <row r="46" spans="1:3">
      <c r="A46" s="1230" t="s">
        <v>1085</v>
      </c>
      <c r="B46" s="1230"/>
      <c r="C46" s="1230"/>
    </row>
    <row r="47" spans="1:3">
      <c r="A47" s="703" t="s">
        <v>59</v>
      </c>
      <c r="B47" s="697"/>
      <c r="C47" s="698">
        <v>1</v>
      </c>
    </row>
    <row r="48" spans="1:3">
      <c r="A48" s="699" t="s">
        <v>18</v>
      </c>
      <c r="B48" s="704" t="s">
        <v>20</v>
      </c>
      <c r="C48" s="700" t="s">
        <v>25</v>
      </c>
    </row>
    <row r="49" spans="1:3" ht="15" customHeight="1" thickBot="1">
      <c r="A49" s="711" t="s">
        <v>268</v>
      </c>
      <c r="B49" s="702" t="s">
        <v>1086</v>
      </c>
      <c r="C49" s="712">
        <f>C44+C36+C29</f>
        <v>0</v>
      </c>
    </row>
    <row r="50" spans="1:3" ht="15" thickBot="1">
      <c r="A50" s="709" t="s">
        <v>897</v>
      </c>
      <c r="B50" s="497" t="s">
        <v>1087</v>
      </c>
      <c r="C50" s="710">
        <f>C49+C21</f>
        <v>0</v>
      </c>
    </row>
  </sheetData>
  <mergeCells count="5">
    <mergeCell ref="A18:C18"/>
    <mergeCell ref="A23:C23"/>
    <mergeCell ref="A31:C31"/>
    <mergeCell ref="A38:C38"/>
    <mergeCell ref="A46:C4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Q55"/>
  <sheetViews>
    <sheetView topLeftCell="A29" zoomScale="90" zoomScaleNormal="90" workbookViewId="0">
      <selection activeCell="F42" sqref="F42"/>
    </sheetView>
  </sheetViews>
  <sheetFormatPr defaultRowHeight="14.45"/>
  <cols>
    <col min="1" max="1" width="13.140625" customWidth="1"/>
    <col min="2" max="2" width="56.7109375" customWidth="1"/>
    <col min="3" max="3" width="48.85546875" customWidth="1"/>
    <col min="4" max="4" width="15.85546875" customWidth="1"/>
    <col min="5" max="5" width="18.140625" customWidth="1"/>
    <col min="6" max="6" width="14" customWidth="1"/>
    <col min="7" max="7" width="15.5703125" customWidth="1"/>
    <col min="8" max="8" width="17.28515625" customWidth="1"/>
    <col min="9" max="9" width="15.140625" customWidth="1"/>
    <col min="10" max="10" width="13.7109375" customWidth="1"/>
    <col min="11" max="12" width="9.7109375" customWidth="1"/>
    <col min="13" max="13" width="16.28515625" customWidth="1"/>
    <col min="14" max="14" width="16.42578125" customWidth="1"/>
    <col min="15" max="15" width="13.7109375" customWidth="1"/>
    <col min="16" max="16" width="12.85546875" customWidth="1"/>
    <col min="17" max="17" width="16.7109375" customWidth="1"/>
    <col min="18" max="18" width="12.85546875" bestFit="1" customWidth="1"/>
    <col min="19" max="19" width="10.140625" bestFit="1" customWidth="1"/>
    <col min="20" max="20" width="12.85546875" bestFit="1" customWidth="1"/>
    <col min="21" max="21" width="12.42578125" bestFit="1" customWidth="1"/>
    <col min="22" max="22" width="13.140625" bestFit="1" customWidth="1"/>
    <col min="23" max="23" width="13.140625" customWidth="1"/>
    <col min="24" max="24" width="17.42578125" bestFit="1" customWidth="1"/>
  </cols>
  <sheetData>
    <row r="1" spans="1:6" ht="21">
      <c r="A1" s="4" t="s">
        <v>188</v>
      </c>
      <c r="B1" s="4"/>
    </row>
    <row r="2" spans="1:6" ht="21">
      <c r="A2" s="1220" t="s">
        <v>1088</v>
      </c>
      <c r="B2" s="1220"/>
      <c r="C2" s="1220"/>
    </row>
    <row r="3" spans="1:6" ht="21">
      <c r="A3" s="4"/>
      <c r="B3" s="1"/>
    </row>
    <row r="4" spans="1:6" ht="21">
      <c r="A4" s="4"/>
      <c r="B4" s="1"/>
    </row>
    <row r="5" spans="1:6" ht="15.6">
      <c r="A5" s="161" t="s">
        <v>1089</v>
      </c>
      <c r="B5" s="91"/>
    </row>
    <row r="6" spans="1:6" s="1" customFormat="1" ht="12.95">
      <c r="A6" s="7" t="s">
        <v>3</v>
      </c>
      <c r="D6" s="2"/>
      <c r="E6" s="2"/>
      <c r="F6" s="3"/>
    </row>
    <row r="7" spans="1:6" s="1" customFormat="1" ht="12.95">
      <c r="A7" s="474" t="s">
        <v>190</v>
      </c>
      <c r="B7" s="1" t="s">
        <v>4</v>
      </c>
      <c r="D7" s="2"/>
      <c r="E7" s="2"/>
      <c r="F7" s="3"/>
    </row>
    <row r="8" spans="1:6" s="1" customFormat="1" ht="12.95">
      <c r="A8" s="473" t="s">
        <v>191</v>
      </c>
      <c r="B8" s="1" t="s">
        <v>5</v>
      </c>
      <c r="D8" s="2"/>
      <c r="E8" s="2"/>
      <c r="F8" s="3"/>
    </row>
    <row r="9" spans="1:6" s="1" customFormat="1" ht="12.95">
      <c r="A9" s="472" t="s">
        <v>192</v>
      </c>
      <c r="B9" s="1" t="s">
        <v>6</v>
      </c>
      <c r="D9" s="2"/>
      <c r="E9" s="2"/>
      <c r="F9" s="3"/>
    </row>
    <row r="10" spans="1:6" s="1" customFormat="1" ht="12.95">
      <c r="A10" s="471" t="s">
        <v>193</v>
      </c>
      <c r="B10" s="1" t="s">
        <v>7</v>
      </c>
      <c r="D10" s="2"/>
      <c r="E10" s="2"/>
      <c r="F10" s="3"/>
    </row>
    <row r="11" spans="1:6" s="1" customFormat="1" ht="12.95">
      <c r="A11" s="12" t="s">
        <v>194</v>
      </c>
      <c r="B11" s="1" t="s">
        <v>8</v>
      </c>
      <c r="D11" s="2"/>
      <c r="E11" s="2"/>
      <c r="F11" s="3"/>
    </row>
    <row r="12" spans="1:6" s="1" customFormat="1" ht="12.95">
      <c r="A12" s="13" t="s">
        <v>195</v>
      </c>
      <c r="B12" s="1" t="s">
        <v>9</v>
      </c>
      <c r="D12" s="2"/>
      <c r="E12" s="2"/>
      <c r="F12" s="3"/>
    </row>
    <row r="13" spans="1:6" s="1" customFormat="1" ht="12.95">
      <c r="A13" s="469" t="s">
        <v>196</v>
      </c>
      <c r="B13" s="1" t="s">
        <v>10</v>
      </c>
      <c r="D13" s="2"/>
      <c r="E13" s="2"/>
      <c r="F13" s="3"/>
    </row>
    <row r="14" spans="1:6" s="1" customFormat="1" ht="13.5" thickBot="1">
      <c r="A14" s="470" t="s">
        <v>197</v>
      </c>
      <c r="B14" s="1" t="s">
        <v>11</v>
      </c>
      <c r="D14" s="2"/>
      <c r="E14" s="2"/>
      <c r="F14" s="3"/>
    </row>
    <row r="15" spans="1:6" s="1" customFormat="1" ht="13.5" thickBot="1">
      <c r="A15" s="475" t="s">
        <v>198</v>
      </c>
      <c r="B15" s="1" t="s">
        <v>199</v>
      </c>
      <c r="D15" s="2"/>
      <c r="E15" s="2"/>
      <c r="F15" s="3"/>
    </row>
    <row r="16" spans="1:6" ht="21">
      <c r="A16" s="4"/>
      <c r="B16" s="91"/>
    </row>
    <row r="17" spans="1:17">
      <c r="A17" s="514"/>
      <c r="B17" s="515"/>
      <c r="C17" s="65"/>
      <c r="D17" s="516"/>
      <c r="E17" s="516"/>
    </row>
    <row r="18" spans="1:17" ht="18.600000000000001" customHeight="1">
      <c r="A18" s="420" t="s">
        <v>1090</v>
      </c>
      <c r="B18" s="420"/>
      <c r="C18" s="420"/>
      <c r="D18" s="420"/>
      <c r="E18" s="420"/>
      <c r="F18" s="420"/>
    </row>
    <row r="19" spans="1:17">
      <c r="A19" s="322" t="s">
        <v>15</v>
      </c>
      <c r="B19" s="21">
        <v>1</v>
      </c>
      <c r="C19" s="21">
        <v>2</v>
      </c>
      <c r="D19" s="21">
        <f>+C19+1</f>
        <v>3</v>
      </c>
      <c r="E19" s="21">
        <f t="shared" ref="E19:F19" si="0">+D19+1</f>
        <v>4</v>
      </c>
      <c r="F19" s="21">
        <f t="shared" si="0"/>
        <v>5</v>
      </c>
    </row>
    <row r="20" spans="1:17" ht="26.45">
      <c r="A20" s="517" t="s">
        <v>915</v>
      </c>
      <c r="B20" s="208" t="s">
        <v>1091</v>
      </c>
      <c r="C20" s="208" t="s">
        <v>1092</v>
      </c>
      <c r="D20" s="208" t="s">
        <v>1093</v>
      </c>
      <c r="E20" s="208" t="s">
        <v>1094</v>
      </c>
      <c r="F20" s="208" t="s">
        <v>1095</v>
      </c>
    </row>
    <row r="21" spans="1:17">
      <c r="A21" s="500">
        <v>1.1000000000000001</v>
      </c>
      <c r="B21" s="518"/>
      <c r="C21" s="518"/>
      <c r="D21" s="518"/>
      <c r="E21" s="519">
        <f>SUM(C21:D21)</f>
        <v>0</v>
      </c>
      <c r="F21" s="518"/>
    </row>
    <row r="22" spans="1:17">
      <c r="A22" s="500">
        <v>1.2</v>
      </c>
      <c r="B22" s="518"/>
      <c r="C22" s="518"/>
      <c r="D22" s="518"/>
      <c r="E22" s="519">
        <f>SUM(C22:D22)</f>
        <v>0</v>
      </c>
      <c r="F22" s="518"/>
    </row>
    <row r="23" spans="1:17">
      <c r="A23" s="500">
        <v>1.3</v>
      </c>
      <c r="B23" s="518"/>
      <c r="C23" s="518"/>
      <c r="D23" s="518"/>
      <c r="E23" s="519">
        <f>SUM(C23:D23)</f>
        <v>0</v>
      </c>
      <c r="F23" s="518"/>
    </row>
    <row r="24" spans="1:17">
      <c r="A24" s="500">
        <v>1.4</v>
      </c>
      <c r="B24" s="518"/>
      <c r="C24" s="518"/>
      <c r="D24" s="518"/>
      <c r="E24" s="519">
        <f>SUM(C24:D24)</f>
        <v>0</v>
      </c>
      <c r="F24" s="518"/>
    </row>
    <row r="25" spans="1:17">
      <c r="A25" s="500">
        <v>1.5</v>
      </c>
      <c r="B25" s="520"/>
      <c r="C25" s="520"/>
      <c r="D25" s="518"/>
      <c r="E25" s="519">
        <f>SUM(C25:D25)</f>
        <v>0</v>
      </c>
      <c r="F25" s="518"/>
    </row>
    <row r="26" spans="1:17" ht="26.45" thickBot="1">
      <c r="A26" s="521">
        <v>1.6</v>
      </c>
      <c r="B26" s="406" t="s">
        <v>1096</v>
      </c>
      <c r="C26" s="522"/>
    </row>
    <row r="27" spans="1:17" ht="15.6" thickBot="1">
      <c r="A27" s="500">
        <v>1.7</v>
      </c>
      <c r="B27" s="523" t="s">
        <v>1097</v>
      </c>
      <c r="C27" s="488"/>
    </row>
    <row r="29" spans="1:17" ht="18.600000000000001">
      <c r="A29" s="420" t="s">
        <v>1098</v>
      </c>
      <c r="B29" s="420"/>
      <c r="C29" s="420"/>
      <c r="D29" s="420"/>
      <c r="E29" s="420"/>
      <c r="F29" s="420"/>
      <c r="G29" s="420"/>
      <c r="H29" s="420"/>
      <c r="I29" s="420"/>
      <c r="J29" s="420"/>
      <c r="K29" s="420"/>
      <c r="L29" s="420"/>
      <c r="M29" s="420"/>
      <c r="N29" s="420"/>
      <c r="O29" s="420"/>
      <c r="P29" s="420"/>
      <c r="Q29" s="420"/>
    </row>
    <row r="30" spans="1:17">
      <c r="A30" s="322" t="s">
        <v>50</v>
      </c>
      <c r="B30" s="21" t="s">
        <v>203</v>
      </c>
      <c r="C30" s="21">
        <v>1</v>
      </c>
      <c r="D30" s="21">
        <v>2</v>
      </c>
      <c r="E30" s="21">
        <v>3</v>
      </c>
      <c r="F30" s="21">
        <v>4</v>
      </c>
      <c r="G30" s="21">
        <v>5</v>
      </c>
      <c r="H30" s="21">
        <v>6</v>
      </c>
      <c r="I30" s="21">
        <v>7</v>
      </c>
      <c r="J30" s="21">
        <f t="shared" ref="J30:Q30" si="1">+I30+1</f>
        <v>8</v>
      </c>
      <c r="K30" s="21">
        <f t="shared" si="1"/>
        <v>9</v>
      </c>
      <c r="L30" s="21">
        <f t="shared" si="1"/>
        <v>10</v>
      </c>
      <c r="M30" s="21">
        <f t="shared" si="1"/>
        <v>11</v>
      </c>
      <c r="N30" s="21">
        <f t="shared" si="1"/>
        <v>12</v>
      </c>
      <c r="O30" s="21">
        <f t="shared" si="1"/>
        <v>13</v>
      </c>
      <c r="P30" s="21">
        <f t="shared" si="1"/>
        <v>14</v>
      </c>
      <c r="Q30" s="21">
        <f t="shared" si="1"/>
        <v>15</v>
      </c>
    </row>
    <row r="31" spans="1:17" ht="74.25" customHeight="1">
      <c r="A31" s="517" t="s">
        <v>915</v>
      </c>
      <c r="B31" s="208" t="s">
        <v>20</v>
      </c>
      <c r="C31" s="524" t="s">
        <v>306</v>
      </c>
      <c r="D31" s="208" t="s">
        <v>308</v>
      </c>
      <c r="E31" s="208" t="s">
        <v>310</v>
      </c>
      <c r="F31" s="487" t="s">
        <v>312</v>
      </c>
      <c r="G31" s="208" t="s">
        <v>314</v>
      </c>
      <c r="H31" s="208" t="s">
        <v>316</v>
      </c>
      <c r="I31" s="208" t="s">
        <v>317</v>
      </c>
      <c r="J31" s="524" t="s">
        <v>319</v>
      </c>
      <c r="K31" s="524" t="s">
        <v>321</v>
      </c>
      <c r="L31" s="524" t="s">
        <v>322</v>
      </c>
      <c r="M31" s="524" t="s">
        <v>1099</v>
      </c>
      <c r="N31" s="524" t="s">
        <v>328</v>
      </c>
      <c r="O31" s="524" t="s">
        <v>326</v>
      </c>
      <c r="P31" s="208" t="s">
        <v>691</v>
      </c>
      <c r="Q31" s="208" t="s">
        <v>359</v>
      </c>
    </row>
    <row r="32" spans="1:17">
      <c r="A32" s="500">
        <v>2.1</v>
      </c>
      <c r="B32" s="391" t="s">
        <v>1100</v>
      </c>
      <c r="C32" s="522"/>
      <c r="D32" s="522"/>
      <c r="E32" s="522"/>
      <c r="F32" s="522"/>
      <c r="G32" s="522"/>
      <c r="H32" s="522"/>
      <c r="I32" s="522"/>
      <c r="J32" s="522"/>
      <c r="K32" s="522"/>
      <c r="L32" s="522"/>
      <c r="M32" s="522"/>
      <c r="N32" s="522"/>
      <c r="O32" s="522"/>
      <c r="P32" s="522"/>
      <c r="Q32" s="525">
        <f t="shared" ref="Q32:Q44" si="2">SUM(C32:P32)</f>
        <v>0</v>
      </c>
    </row>
    <row r="33" spans="1:17">
      <c r="A33" s="500">
        <v>2.2000000000000002</v>
      </c>
      <c r="B33" s="391" t="s">
        <v>1101</v>
      </c>
      <c r="C33" s="522"/>
      <c r="D33" s="522"/>
      <c r="E33" s="522"/>
      <c r="F33" s="526"/>
      <c r="G33" s="526"/>
      <c r="H33" s="526"/>
      <c r="I33" s="526"/>
      <c r="J33" s="526"/>
      <c r="K33" s="526"/>
      <c r="L33" s="526"/>
      <c r="M33" s="522"/>
      <c r="N33" s="522"/>
      <c r="O33" s="522"/>
      <c r="P33" s="522"/>
      <c r="Q33" s="525">
        <f>SUM(C33:P33)</f>
        <v>0</v>
      </c>
    </row>
    <row r="34" spans="1:17">
      <c r="A34" s="500">
        <v>2.2999999999999998</v>
      </c>
      <c r="B34" s="391" t="s">
        <v>1102</v>
      </c>
      <c r="C34" s="522"/>
      <c r="D34" s="522"/>
      <c r="E34" s="522"/>
      <c r="F34" s="522"/>
      <c r="G34" s="522"/>
      <c r="H34" s="522"/>
      <c r="I34" s="522"/>
      <c r="J34" s="522"/>
      <c r="K34" s="522"/>
      <c r="L34" s="522"/>
      <c r="M34" s="522"/>
      <c r="N34" s="522"/>
      <c r="O34" s="522"/>
      <c r="P34" s="522"/>
      <c r="Q34" s="525">
        <f t="shared" si="2"/>
        <v>0</v>
      </c>
    </row>
    <row r="35" spans="1:17">
      <c r="A35" s="500">
        <v>2.4</v>
      </c>
      <c r="B35" s="391" t="s">
        <v>1103</v>
      </c>
      <c r="C35" s="522"/>
      <c r="D35" s="522"/>
      <c r="E35" s="522"/>
      <c r="F35" s="522"/>
      <c r="G35" s="522"/>
      <c r="H35" s="522"/>
      <c r="I35" s="522"/>
      <c r="J35" s="522"/>
      <c r="K35" s="522"/>
      <c r="L35" s="522"/>
      <c r="M35" s="522"/>
      <c r="N35" s="522"/>
      <c r="O35" s="522"/>
      <c r="P35" s="522"/>
      <c r="Q35" s="525">
        <f t="shared" si="2"/>
        <v>0</v>
      </c>
    </row>
    <row r="36" spans="1:17">
      <c r="A36" s="500">
        <v>2.5</v>
      </c>
      <c r="B36" s="501" t="s">
        <v>1104</v>
      </c>
      <c r="C36" s="522"/>
      <c r="D36" s="522"/>
      <c r="E36" s="522"/>
      <c r="F36" s="522"/>
      <c r="G36" s="522"/>
      <c r="H36" s="522"/>
      <c r="I36" s="522"/>
      <c r="J36" s="522"/>
      <c r="K36" s="522"/>
      <c r="L36" s="522"/>
      <c r="M36" s="522"/>
      <c r="N36" s="522"/>
      <c r="O36" s="522"/>
      <c r="P36" s="522"/>
      <c r="Q36" s="525">
        <f t="shared" si="2"/>
        <v>0</v>
      </c>
    </row>
    <row r="37" spans="1:17">
      <c r="A37" s="500">
        <v>2.6</v>
      </c>
      <c r="B37" s="501" t="s">
        <v>1105</v>
      </c>
      <c r="C37" s="522"/>
      <c r="D37" s="522"/>
      <c r="E37" s="522"/>
      <c r="F37" s="522"/>
      <c r="G37" s="522"/>
      <c r="H37" s="522"/>
      <c r="I37" s="522"/>
      <c r="J37" s="522"/>
      <c r="K37" s="522"/>
      <c r="L37" s="522"/>
      <c r="M37" s="522"/>
      <c r="N37" s="522"/>
      <c r="O37" s="522"/>
      <c r="P37" s="522"/>
      <c r="Q37" s="525">
        <f t="shared" si="2"/>
        <v>0</v>
      </c>
    </row>
    <row r="38" spans="1:17">
      <c r="A38" s="500">
        <v>2.7</v>
      </c>
      <c r="B38" s="501" t="s">
        <v>1106</v>
      </c>
      <c r="C38" s="522"/>
      <c r="D38" s="522"/>
      <c r="E38" s="522"/>
      <c r="F38" s="522"/>
      <c r="G38" s="522"/>
      <c r="H38" s="522"/>
      <c r="I38" s="522"/>
      <c r="J38" s="522"/>
      <c r="K38" s="522"/>
      <c r="L38" s="522"/>
      <c r="M38" s="522"/>
      <c r="N38" s="522"/>
      <c r="O38" s="522"/>
      <c r="P38" s="522"/>
      <c r="Q38" s="525">
        <f t="shared" si="2"/>
        <v>0</v>
      </c>
    </row>
    <row r="39" spans="1:17">
      <c r="A39" s="500">
        <v>2.8</v>
      </c>
      <c r="B39" s="527" t="s">
        <v>1107</v>
      </c>
      <c r="C39" s="522"/>
      <c r="D39" s="522"/>
      <c r="E39" s="522"/>
      <c r="F39" s="522"/>
      <c r="G39" s="522"/>
      <c r="H39" s="522"/>
      <c r="I39" s="522"/>
      <c r="J39" s="522"/>
      <c r="K39" s="522"/>
      <c r="L39" s="522"/>
      <c r="M39" s="522"/>
      <c r="N39" s="522"/>
      <c r="O39" s="522"/>
      <c r="P39" s="522"/>
      <c r="Q39" s="525">
        <f t="shared" si="2"/>
        <v>0</v>
      </c>
    </row>
    <row r="40" spans="1:17">
      <c r="A40" s="500">
        <v>2.9</v>
      </c>
      <c r="B40" s="527" t="s">
        <v>1108</v>
      </c>
      <c r="C40" s="522"/>
      <c r="D40" s="522"/>
      <c r="E40" s="522"/>
      <c r="F40" s="522"/>
      <c r="G40" s="522"/>
      <c r="H40" s="522"/>
      <c r="I40" s="522"/>
      <c r="J40" s="522"/>
      <c r="K40" s="522"/>
      <c r="L40" s="522"/>
      <c r="M40" s="522"/>
      <c r="N40" s="522"/>
      <c r="O40" s="522"/>
      <c r="P40" s="522"/>
      <c r="Q40" s="525">
        <f t="shared" si="2"/>
        <v>0</v>
      </c>
    </row>
    <row r="41" spans="1:17">
      <c r="A41" s="528" t="s">
        <v>67</v>
      </c>
      <c r="B41" s="527" t="s">
        <v>1109</v>
      </c>
      <c r="C41" s="522"/>
      <c r="D41" s="522"/>
      <c r="E41" s="522"/>
      <c r="F41" s="522"/>
      <c r="G41" s="522"/>
      <c r="H41" s="522"/>
      <c r="I41" s="522"/>
      <c r="J41" s="522"/>
      <c r="K41" s="522"/>
      <c r="L41" s="522"/>
      <c r="M41" s="522"/>
      <c r="N41" s="522"/>
      <c r="O41" s="522"/>
      <c r="P41" s="522"/>
      <c r="Q41" s="525">
        <f t="shared" si="2"/>
        <v>0</v>
      </c>
    </row>
    <row r="42" spans="1:17">
      <c r="A42" s="528">
        <v>2.11</v>
      </c>
      <c r="B42" s="529" t="s">
        <v>1110</v>
      </c>
      <c r="C42" s="522"/>
      <c r="D42" s="522"/>
      <c r="E42" s="522"/>
      <c r="F42" s="530"/>
      <c r="G42" s="530"/>
      <c r="H42" s="530"/>
      <c r="I42" s="530"/>
      <c r="J42" s="526"/>
      <c r="K42" s="530"/>
      <c r="L42" s="530"/>
      <c r="M42" s="522"/>
      <c r="N42" s="522"/>
      <c r="O42" s="522"/>
      <c r="P42" s="522"/>
      <c r="Q42" s="531">
        <f t="shared" si="2"/>
        <v>0</v>
      </c>
    </row>
    <row r="43" spans="1:17" ht="15" thickBot="1">
      <c r="A43" s="532">
        <v>2.12</v>
      </c>
      <c r="B43" s="533" t="s">
        <v>1111</v>
      </c>
      <c r="C43" s="522"/>
      <c r="D43" s="522"/>
      <c r="E43" s="522"/>
      <c r="F43" s="534"/>
      <c r="G43" s="534"/>
      <c r="H43" s="534"/>
      <c r="I43" s="534"/>
      <c r="J43" s="534"/>
      <c r="K43" s="534"/>
      <c r="L43" s="534"/>
      <c r="M43" s="522"/>
      <c r="N43" s="522"/>
      <c r="O43" s="522"/>
      <c r="P43" s="522"/>
      <c r="Q43" s="535">
        <f t="shared" si="2"/>
        <v>0</v>
      </c>
    </row>
    <row r="44" spans="1:17" ht="15" thickBot="1">
      <c r="A44" s="536">
        <v>200</v>
      </c>
      <c r="B44" s="511" t="s">
        <v>359</v>
      </c>
      <c r="C44" s="537">
        <f t="shared" ref="C44:L44" si="3">SUM(C32:C43)</f>
        <v>0</v>
      </c>
      <c r="D44" s="537">
        <f t="shared" si="3"/>
        <v>0</v>
      </c>
      <c r="E44" s="537">
        <f t="shared" si="3"/>
        <v>0</v>
      </c>
      <c r="F44" s="537">
        <f t="shared" si="3"/>
        <v>0</v>
      </c>
      <c r="G44" s="537">
        <f t="shared" si="3"/>
        <v>0</v>
      </c>
      <c r="H44" s="537">
        <f t="shared" si="3"/>
        <v>0</v>
      </c>
      <c r="I44" s="537">
        <f t="shared" si="3"/>
        <v>0</v>
      </c>
      <c r="J44" s="537">
        <f t="shared" si="3"/>
        <v>0</v>
      </c>
      <c r="K44" s="537">
        <f>SUM(K32:K43)</f>
        <v>0</v>
      </c>
      <c r="L44" s="537">
        <f t="shared" si="3"/>
        <v>0</v>
      </c>
      <c r="M44" s="537">
        <f>SUM(M32:M43)</f>
        <v>0</v>
      </c>
      <c r="N44" s="537">
        <f>SUM(N32:N43)</f>
        <v>0</v>
      </c>
      <c r="O44" s="537">
        <f>SUM(O32:O43)</f>
        <v>0</v>
      </c>
      <c r="P44" s="537">
        <f>SUM(P32:P43)</f>
        <v>0</v>
      </c>
      <c r="Q44" s="537">
        <f t="shared" si="2"/>
        <v>0</v>
      </c>
    </row>
    <row r="47" spans="1:17" ht="18.600000000000001">
      <c r="A47" s="420" t="s">
        <v>1112</v>
      </c>
      <c r="B47" s="420"/>
      <c r="C47" s="420"/>
      <c r="D47" s="420"/>
    </row>
    <row r="48" spans="1:17">
      <c r="A48" s="322" t="s">
        <v>17</v>
      </c>
      <c r="B48" s="21"/>
      <c r="C48" s="21" t="s">
        <v>203</v>
      </c>
      <c r="D48" s="21">
        <v>1</v>
      </c>
    </row>
    <row r="49" spans="1:4" ht="26.45">
      <c r="A49" s="517" t="s">
        <v>915</v>
      </c>
      <c r="B49" s="208" t="s">
        <v>694</v>
      </c>
      <c r="C49" s="208" t="s">
        <v>20</v>
      </c>
      <c r="D49" s="208" t="s">
        <v>25</v>
      </c>
    </row>
    <row r="50" spans="1:4">
      <c r="A50" s="500">
        <v>3.1</v>
      </c>
      <c r="B50" s="538" t="s">
        <v>1113</v>
      </c>
      <c r="C50" s="391" t="s">
        <v>1114</v>
      </c>
      <c r="D50" s="522"/>
    </row>
    <row r="51" spans="1:4">
      <c r="A51" s="500">
        <v>3.2</v>
      </c>
      <c r="B51" s="538" t="s">
        <v>1115</v>
      </c>
      <c r="C51" s="391" t="s">
        <v>1116</v>
      </c>
      <c r="D51" s="522"/>
    </row>
    <row r="52" spans="1:4">
      <c r="A52" s="500">
        <v>3.3</v>
      </c>
      <c r="B52" s="538" t="s">
        <v>1117</v>
      </c>
      <c r="C52" s="391" t="s">
        <v>1118</v>
      </c>
      <c r="D52" s="522"/>
    </row>
    <row r="53" spans="1:4">
      <c r="A53" s="500">
        <v>3.4</v>
      </c>
      <c r="B53" s="538" t="s">
        <v>1119</v>
      </c>
      <c r="C53" s="391" t="s">
        <v>1120</v>
      </c>
      <c r="D53" s="522"/>
    </row>
    <row r="54" spans="1:4">
      <c r="A54" s="500">
        <v>3.5</v>
      </c>
      <c r="B54" s="538" t="s">
        <v>1121</v>
      </c>
      <c r="C54" s="501" t="s">
        <v>1122</v>
      </c>
      <c r="D54" s="522"/>
    </row>
    <row r="55" spans="1:4">
      <c r="A55" s="500">
        <v>3.6</v>
      </c>
      <c r="B55" s="538" t="s">
        <v>1123</v>
      </c>
      <c r="C55" s="501" t="s">
        <v>1124</v>
      </c>
      <c r="D55" s="522"/>
    </row>
  </sheetData>
  <mergeCells count="1">
    <mergeCell ref="A2:C2"/>
  </mergeCells>
  <pageMargins left="0.25" right="0.25" top="0.75" bottom="0.75" header="0.3" footer="0.3"/>
  <pageSetup paperSize="5" fitToHeight="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W113"/>
  <sheetViews>
    <sheetView topLeftCell="A45" zoomScale="80" zoomScaleNormal="80" workbookViewId="0">
      <selection activeCell="C110" sqref="C110"/>
    </sheetView>
  </sheetViews>
  <sheetFormatPr defaultColWidth="8.7109375" defaultRowHeight="14.45"/>
  <cols>
    <col min="1" max="1" width="18.5703125" customWidth="1"/>
    <col min="2" max="2" width="52.140625" customWidth="1"/>
    <col min="3" max="3" width="17.5703125" customWidth="1"/>
    <col min="4" max="4" width="17.85546875" customWidth="1"/>
    <col min="5" max="5" width="19.5703125" customWidth="1"/>
    <col min="6" max="6" width="18.7109375" customWidth="1"/>
    <col min="7" max="7" width="17.5703125" customWidth="1"/>
    <col min="8" max="8" width="18.28515625" customWidth="1"/>
    <col min="9" max="9" width="17.140625" customWidth="1"/>
    <col min="10" max="10" width="16.85546875" customWidth="1"/>
    <col min="11" max="11" width="15.42578125" customWidth="1"/>
    <col min="12" max="12" width="13.7109375" customWidth="1"/>
    <col min="13" max="13" width="13.42578125" customWidth="1"/>
    <col min="14" max="14" width="16.28515625" customWidth="1"/>
  </cols>
  <sheetData>
    <row r="1" spans="1:23" ht="21">
      <c r="A1" s="4" t="s">
        <v>188</v>
      </c>
      <c r="B1" s="4"/>
    </row>
    <row r="2" spans="1:23" ht="21">
      <c r="A2" s="539" t="s">
        <v>1125</v>
      </c>
      <c r="B2" s="539"/>
      <c r="C2" s="539"/>
      <c r="D2" s="236"/>
      <c r="E2" s="236"/>
    </row>
    <row r="4" spans="1:23">
      <c r="A4" s="18"/>
      <c r="B4" s="18"/>
    </row>
    <row r="5" spans="1:23">
      <c r="A5" s="582" t="s">
        <v>3</v>
      </c>
      <c r="D5" s="583"/>
      <c r="E5" s="583"/>
      <c r="F5" s="584"/>
    </row>
    <row r="6" spans="1:23">
      <c r="A6" s="585" t="s">
        <v>190</v>
      </c>
      <c r="B6" t="s">
        <v>4</v>
      </c>
      <c r="D6" s="583"/>
      <c r="E6" s="583"/>
      <c r="F6" s="584"/>
    </row>
    <row r="7" spans="1:23">
      <c r="A7" s="586" t="s">
        <v>191</v>
      </c>
      <c r="B7" t="s">
        <v>5</v>
      </c>
      <c r="D7" s="583"/>
      <c r="E7" s="583"/>
      <c r="F7" s="584"/>
    </row>
    <row r="8" spans="1:23">
      <c r="A8" s="587" t="s">
        <v>192</v>
      </c>
      <c r="B8" t="s">
        <v>6</v>
      </c>
      <c r="D8" s="583"/>
      <c r="E8" s="583"/>
      <c r="F8" s="584"/>
    </row>
    <row r="9" spans="1:23">
      <c r="A9" s="588" t="s">
        <v>193</v>
      </c>
      <c r="B9" t="s">
        <v>7</v>
      </c>
      <c r="D9" s="589"/>
      <c r="E9" s="583"/>
      <c r="F9" s="584"/>
    </row>
    <row r="10" spans="1:23">
      <c r="A10" s="590" t="s">
        <v>194</v>
      </c>
      <c r="B10" t="s">
        <v>8</v>
      </c>
      <c r="D10" s="583"/>
      <c r="E10" s="583"/>
      <c r="F10" s="584"/>
    </row>
    <row r="11" spans="1:23">
      <c r="A11" s="591" t="s">
        <v>195</v>
      </c>
      <c r="B11" t="s">
        <v>9</v>
      </c>
      <c r="D11" s="583"/>
      <c r="E11" s="583"/>
      <c r="F11" s="584"/>
      <c r="J11" s="592"/>
      <c r="K11" s="593"/>
      <c r="L11" s="593"/>
      <c r="M11" s="593"/>
      <c r="N11" s="593"/>
      <c r="O11" s="593"/>
      <c r="P11" s="593"/>
      <c r="Q11" s="592"/>
      <c r="R11" s="592"/>
      <c r="S11" s="592"/>
      <c r="T11" s="592"/>
      <c r="U11" s="592"/>
      <c r="V11" s="592"/>
      <c r="W11" s="593"/>
    </row>
    <row r="12" spans="1:23">
      <c r="A12" s="594" t="s">
        <v>196</v>
      </c>
      <c r="B12" t="s">
        <v>10</v>
      </c>
      <c r="D12" s="583"/>
      <c r="E12" s="583"/>
      <c r="F12" s="584"/>
    </row>
    <row r="13" spans="1:23" ht="15" thickBot="1">
      <c r="A13" s="595" t="s">
        <v>197</v>
      </c>
      <c r="B13" t="s">
        <v>11</v>
      </c>
      <c r="D13" s="583"/>
      <c r="E13" s="583"/>
      <c r="F13" s="584"/>
      <c r="K13" s="596"/>
    </row>
    <row r="14" spans="1:23" ht="15" thickBot="1">
      <c r="A14" s="597" t="s">
        <v>198</v>
      </c>
      <c r="B14" t="s">
        <v>199</v>
      </c>
      <c r="D14" s="583"/>
      <c r="E14" s="583"/>
      <c r="F14" s="584"/>
      <c r="K14" s="598"/>
    </row>
    <row r="17" spans="1:9" ht="18.600000000000001">
      <c r="A17" s="1229" t="s">
        <v>1126</v>
      </c>
      <c r="B17" s="1229"/>
      <c r="C17" s="1229"/>
      <c r="D17" s="1229"/>
      <c r="E17" s="1229"/>
      <c r="F17" s="1229"/>
      <c r="G17" s="1229"/>
      <c r="H17" s="1229"/>
    </row>
    <row r="18" spans="1:9">
      <c r="A18" s="264" t="s">
        <v>15</v>
      </c>
      <c r="B18" s="599" t="s">
        <v>203</v>
      </c>
      <c r="C18" s="163">
        <v>1</v>
      </c>
      <c r="D18" s="163">
        <v>2</v>
      </c>
      <c r="E18" s="163">
        <v>3</v>
      </c>
      <c r="F18" s="163">
        <v>4</v>
      </c>
      <c r="G18" s="163">
        <v>5</v>
      </c>
      <c r="H18" s="163">
        <v>6</v>
      </c>
    </row>
    <row r="19" spans="1:9" ht="20.25" customHeight="1">
      <c r="A19" s="600" t="s">
        <v>18</v>
      </c>
      <c r="B19" s="601" t="s">
        <v>1127</v>
      </c>
      <c r="C19" s="602" t="s">
        <v>1128</v>
      </c>
      <c r="D19" s="602" t="s">
        <v>1129</v>
      </c>
      <c r="E19" s="602" t="s">
        <v>1130</v>
      </c>
      <c r="F19" s="602" t="s">
        <v>1131</v>
      </c>
      <c r="G19" s="603" t="s">
        <v>1132</v>
      </c>
      <c r="H19" s="603" t="s">
        <v>1133</v>
      </c>
      <c r="I19" s="601" t="s">
        <v>203</v>
      </c>
    </row>
    <row r="20" spans="1:9">
      <c r="A20" s="163">
        <v>1.1000000000000001</v>
      </c>
      <c r="B20" s="571" t="s">
        <v>1134</v>
      </c>
      <c r="C20" s="585"/>
      <c r="D20" s="604"/>
      <c r="E20" s="585"/>
      <c r="F20" s="604"/>
      <c r="G20" s="585"/>
      <c r="H20" s="604"/>
    </row>
    <row r="21" spans="1:9">
      <c r="A21" s="163">
        <v>1.2</v>
      </c>
      <c r="B21" s="571" t="s">
        <v>1135</v>
      </c>
      <c r="C21" s="604"/>
      <c r="D21" s="604"/>
      <c r="E21" s="604"/>
      <c r="F21" s="604"/>
      <c r="G21" s="604"/>
      <c r="H21" s="604"/>
    </row>
    <row r="22" spans="1:9">
      <c r="A22" s="163">
        <v>1.3</v>
      </c>
      <c r="B22" s="571" t="s">
        <v>1136</v>
      </c>
      <c r="C22" s="604"/>
      <c r="D22" s="504"/>
      <c r="E22" s="604"/>
      <c r="F22" s="504"/>
      <c r="G22" s="604"/>
      <c r="H22" s="504"/>
    </row>
    <row r="23" spans="1:9">
      <c r="A23" s="163">
        <v>1.4</v>
      </c>
      <c r="B23" s="571" t="s">
        <v>1137</v>
      </c>
      <c r="C23" s="604"/>
      <c r="D23" s="504"/>
      <c r="E23" s="604"/>
      <c r="F23" s="504"/>
      <c r="G23" s="604"/>
      <c r="H23" s="504"/>
    </row>
    <row r="24" spans="1:9">
      <c r="A24" s="605">
        <v>100</v>
      </c>
      <c r="B24" s="574" t="s">
        <v>359</v>
      </c>
      <c r="C24" s="606">
        <f>SUM(C20:C23)</f>
        <v>0</v>
      </c>
      <c r="D24" s="606">
        <f t="shared" ref="D24:H24" si="0">SUM(D20:D23)</f>
        <v>0</v>
      </c>
      <c r="E24" s="606">
        <f t="shared" si="0"/>
        <v>0</v>
      </c>
      <c r="F24" s="606">
        <f t="shared" si="0"/>
        <v>0</v>
      </c>
      <c r="G24" s="606">
        <f t="shared" si="0"/>
        <v>0</v>
      </c>
      <c r="H24" s="606">
        <f t="shared" si="0"/>
        <v>0</v>
      </c>
      <c r="I24" s="607"/>
    </row>
    <row r="25" spans="1:9">
      <c r="A25" s="18"/>
      <c r="B25" s="18"/>
      <c r="C25" s="18"/>
      <c r="D25" s="18"/>
      <c r="E25" s="18"/>
      <c r="F25" s="18"/>
      <c r="G25" s="18"/>
      <c r="H25" s="18"/>
      <c r="I25" s="607"/>
    </row>
    <row r="26" spans="1:9">
      <c r="A26" s="18"/>
      <c r="B26" s="18"/>
      <c r="C26" s="18"/>
      <c r="D26" s="18"/>
      <c r="E26" s="18"/>
      <c r="F26" s="18"/>
      <c r="G26" s="18"/>
      <c r="H26" s="18"/>
      <c r="I26" s="607"/>
    </row>
    <row r="27" spans="1:9" ht="18.600000000000001">
      <c r="A27" s="1229" t="s">
        <v>1138</v>
      </c>
      <c r="B27" s="1229"/>
      <c r="C27" s="1229"/>
      <c r="D27" s="1229"/>
      <c r="E27" s="1229"/>
      <c r="F27" s="1229"/>
      <c r="G27" s="1229"/>
      <c r="H27" s="608"/>
    </row>
    <row r="28" spans="1:9">
      <c r="A28" s="690" t="s">
        <v>50</v>
      </c>
      <c r="B28" s="599" t="s">
        <v>203</v>
      </c>
      <c r="C28" s="609">
        <v>1</v>
      </c>
      <c r="D28" s="163">
        <v>2</v>
      </c>
      <c r="E28" s="163">
        <v>3</v>
      </c>
      <c r="F28" s="163">
        <v>4</v>
      </c>
      <c r="G28" s="163">
        <v>5</v>
      </c>
    </row>
    <row r="29" spans="1:9" ht="51.75" customHeight="1">
      <c r="A29" s="600" t="s">
        <v>18</v>
      </c>
      <c r="B29" s="610" t="s">
        <v>20</v>
      </c>
      <c r="C29" s="611" t="s">
        <v>1139</v>
      </c>
      <c r="D29" s="612" t="s">
        <v>1140</v>
      </c>
      <c r="E29" s="612" t="s">
        <v>1141</v>
      </c>
      <c r="F29" s="612" t="s">
        <v>1142</v>
      </c>
      <c r="G29" s="612" t="s">
        <v>1143</v>
      </c>
    </row>
    <row r="30" spans="1:9">
      <c r="A30" s="613" t="s">
        <v>51</v>
      </c>
      <c r="B30" s="571" t="s">
        <v>1144</v>
      </c>
      <c r="C30" s="604"/>
      <c r="D30" s="604"/>
      <c r="E30" s="604"/>
      <c r="F30" s="604"/>
      <c r="G30" s="604"/>
    </row>
    <row r="31" spans="1:9">
      <c r="A31" s="614" t="s">
        <v>96</v>
      </c>
      <c r="B31" s="571" t="s">
        <v>1145</v>
      </c>
      <c r="C31" s="604"/>
      <c r="D31" s="604"/>
      <c r="E31" s="604"/>
      <c r="F31" s="604"/>
      <c r="G31" s="604"/>
    </row>
    <row r="32" spans="1:9">
      <c r="A32" s="615" t="s">
        <v>98</v>
      </c>
      <c r="B32" s="571" t="s">
        <v>1146</v>
      </c>
      <c r="C32" s="604"/>
      <c r="D32" s="604"/>
      <c r="E32" s="604"/>
      <c r="F32" s="604"/>
      <c r="G32" s="604"/>
    </row>
    <row r="35" spans="1:5" ht="18.600000000000001">
      <c r="A35" s="1229" t="s">
        <v>1147</v>
      </c>
      <c r="B35" s="1229"/>
      <c r="C35" s="1229"/>
      <c r="D35" s="1229"/>
      <c r="E35" s="1229"/>
    </row>
    <row r="36" spans="1:5">
      <c r="A36" s="691" t="s">
        <v>17</v>
      </c>
      <c r="B36" s="616" t="s">
        <v>203</v>
      </c>
      <c r="C36" s="163">
        <v>1</v>
      </c>
      <c r="D36" s="163">
        <v>2</v>
      </c>
      <c r="E36" s="163">
        <v>3</v>
      </c>
    </row>
    <row r="37" spans="1:5" ht="38.25" customHeight="1">
      <c r="A37" s="600" t="s">
        <v>18</v>
      </c>
      <c r="B37" s="553" t="s">
        <v>1127</v>
      </c>
      <c r="C37" s="617" t="s">
        <v>1148</v>
      </c>
      <c r="D37" s="617" t="s">
        <v>1149</v>
      </c>
      <c r="E37" s="617" t="s">
        <v>1150</v>
      </c>
    </row>
    <row r="38" spans="1:5">
      <c r="A38" s="163">
        <v>3.1</v>
      </c>
      <c r="B38" s="571" t="s">
        <v>1151</v>
      </c>
      <c r="C38" s="604"/>
      <c r="D38" s="604"/>
      <c r="E38" s="604"/>
    </row>
    <row r="39" spans="1:5">
      <c r="A39" s="163">
        <v>3.2</v>
      </c>
      <c r="B39" s="571" t="s">
        <v>1152</v>
      </c>
      <c r="C39" s="604"/>
      <c r="D39" s="604"/>
      <c r="E39" s="604"/>
    </row>
    <row r="40" spans="1:5">
      <c r="A40" s="163">
        <v>3.3</v>
      </c>
      <c r="B40" s="571" t="s">
        <v>1153</v>
      </c>
      <c r="C40" s="604"/>
      <c r="D40" s="604"/>
      <c r="E40" s="604"/>
    </row>
    <row r="41" spans="1:5">
      <c r="A41" s="163">
        <v>3.4</v>
      </c>
      <c r="B41" s="571" t="s">
        <v>1154</v>
      </c>
      <c r="C41" s="604"/>
      <c r="D41" s="604"/>
      <c r="E41" s="604"/>
    </row>
    <row r="42" spans="1:5">
      <c r="A42" s="163">
        <v>3.5</v>
      </c>
      <c r="B42" s="571" t="s">
        <v>1155</v>
      </c>
      <c r="C42" s="604"/>
      <c r="D42" s="604"/>
      <c r="E42" s="604"/>
    </row>
    <row r="43" spans="1:5">
      <c r="A43" s="163">
        <v>3.6</v>
      </c>
      <c r="B43" s="571" t="s">
        <v>1156</v>
      </c>
      <c r="C43" s="604"/>
      <c r="D43" s="604"/>
      <c r="E43" s="604"/>
    </row>
    <row r="44" spans="1:5">
      <c r="A44" s="163">
        <v>3.7</v>
      </c>
      <c r="B44" s="571" t="s">
        <v>1157</v>
      </c>
      <c r="C44" s="604"/>
      <c r="D44" s="604"/>
      <c r="E44" s="604"/>
    </row>
    <row r="45" spans="1:5">
      <c r="A45" s="163">
        <v>3.8</v>
      </c>
      <c r="B45" s="571" t="s">
        <v>1158</v>
      </c>
      <c r="C45" s="604"/>
      <c r="D45" s="604"/>
      <c r="E45" s="604"/>
    </row>
    <row r="46" spans="1:5">
      <c r="A46" s="163">
        <v>3.9</v>
      </c>
      <c r="B46" s="571" t="s">
        <v>1159</v>
      </c>
      <c r="C46" s="604"/>
      <c r="D46" s="604"/>
      <c r="E46" s="604"/>
    </row>
    <row r="47" spans="1:5">
      <c r="A47" s="618">
        <v>3.1</v>
      </c>
      <c r="B47" s="571" t="s">
        <v>1160</v>
      </c>
      <c r="C47" s="604"/>
      <c r="D47" s="604"/>
      <c r="E47" s="604"/>
    </row>
    <row r="48" spans="1:5">
      <c r="A48" s="163">
        <v>3.11</v>
      </c>
      <c r="B48" s="571" t="s">
        <v>1161</v>
      </c>
      <c r="C48" s="604"/>
      <c r="D48" s="604"/>
      <c r="E48" s="604"/>
    </row>
    <row r="49" spans="1:5">
      <c r="A49" s="618">
        <v>3.12</v>
      </c>
      <c r="B49" s="571" t="s">
        <v>1162</v>
      </c>
      <c r="C49" s="604"/>
      <c r="D49" s="604"/>
      <c r="E49" s="604"/>
    </row>
    <row r="50" spans="1:5">
      <c r="A50" s="163">
        <v>3.13</v>
      </c>
      <c r="B50" s="571" t="s">
        <v>1163</v>
      </c>
      <c r="C50" s="604"/>
      <c r="D50" s="604"/>
      <c r="E50" s="604"/>
    </row>
    <row r="51" spans="1:5">
      <c r="A51" s="618">
        <v>3.14</v>
      </c>
      <c r="B51" s="571" t="s">
        <v>1164</v>
      </c>
      <c r="C51" s="604"/>
      <c r="D51" s="604"/>
      <c r="E51" s="604"/>
    </row>
    <row r="52" spans="1:5">
      <c r="A52" s="163">
        <v>3.15</v>
      </c>
      <c r="B52" s="571" t="s">
        <v>1165</v>
      </c>
      <c r="C52" s="604"/>
      <c r="D52" s="604"/>
      <c r="E52" s="604"/>
    </row>
    <row r="53" spans="1:5">
      <c r="A53" s="618">
        <v>3.16</v>
      </c>
      <c r="B53" s="571" t="s">
        <v>1166</v>
      </c>
      <c r="C53" s="604"/>
      <c r="D53" s="604"/>
      <c r="E53" s="604"/>
    </row>
    <row r="54" spans="1:5">
      <c r="A54" s="619">
        <v>3.17</v>
      </c>
      <c r="B54" s="571" t="s">
        <v>1167</v>
      </c>
      <c r="C54" s="604"/>
      <c r="D54" s="604"/>
      <c r="E54" s="604"/>
    </row>
    <row r="55" spans="1:5">
      <c r="A55" s="620">
        <v>3.18</v>
      </c>
      <c r="B55" s="571" t="s">
        <v>1144</v>
      </c>
      <c r="C55" s="604"/>
      <c r="D55" s="604"/>
      <c r="E55" s="621">
        <f>D24</f>
        <v>0</v>
      </c>
    </row>
    <row r="56" spans="1:5">
      <c r="A56" s="622">
        <v>3.19</v>
      </c>
      <c r="B56" s="571" t="s">
        <v>1145</v>
      </c>
      <c r="C56" s="604"/>
      <c r="D56" s="604"/>
      <c r="E56" s="621">
        <f>F24</f>
        <v>0</v>
      </c>
    </row>
    <row r="57" spans="1:5">
      <c r="A57" s="832">
        <v>3.2</v>
      </c>
      <c r="B57" s="571" t="s">
        <v>1146</v>
      </c>
      <c r="C57" s="834"/>
      <c r="D57" s="604"/>
      <c r="E57" s="621">
        <f>H24</f>
        <v>0</v>
      </c>
    </row>
    <row r="58" spans="1:5">
      <c r="A58" s="833">
        <v>3.21</v>
      </c>
      <c r="B58" s="836" t="s">
        <v>1168</v>
      </c>
      <c r="C58" s="604"/>
      <c r="D58" s="604"/>
      <c r="E58" s="604"/>
    </row>
    <row r="59" spans="1:5">
      <c r="A59" s="833">
        <v>3.22</v>
      </c>
      <c r="B59" s="836" t="s">
        <v>1169</v>
      </c>
      <c r="C59" s="604"/>
      <c r="D59" s="604"/>
      <c r="E59" s="604"/>
    </row>
    <row r="60" spans="1:5">
      <c r="A60" s="833">
        <v>3.23</v>
      </c>
      <c r="B60" s="836" t="s">
        <v>1170</v>
      </c>
      <c r="C60" s="837"/>
      <c r="D60" s="837"/>
      <c r="E60" s="837"/>
    </row>
    <row r="61" spans="1:5">
      <c r="A61" s="833">
        <v>3.24</v>
      </c>
      <c r="B61" s="836" t="s">
        <v>1170</v>
      </c>
      <c r="C61" s="837"/>
      <c r="D61" s="837"/>
      <c r="E61" s="837"/>
    </row>
    <row r="62" spans="1:5">
      <c r="A62" s="623" t="s">
        <v>613</v>
      </c>
      <c r="B62" s="835" t="s">
        <v>359</v>
      </c>
      <c r="C62" s="685">
        <f>SUM(C38:C59)</f>
        <v>0</v>
      </c>
      <c r="D62" s="685">
        <f>SUM(D38:D59)</f>
        <v>0</v>
      </c>
      <c r="E62" s="685">
        <f>SUM(E38:E59)</f>
        <v>0</v>
      </c>
    </row>
    <row r="65" spans="1:17" ht="18.600000000000001">
      <c r="A65" s="1238" t="s">
        <v>1171</v>
      </c>
      <c r="B65" s="1238"/>
      <c r="C65" s="1238"/>
      <c r="D65" s="1238"/>
      <c r="E65" s="1238"/>
      <c r="F65" s="1238"/>
      <c r="G65" s="1238"/>
      <c r="H65" s="1238"/>
      <c r="I65" s="1238"/>
      <c r="J65" s="1238"/>
      <c r="K65" s="1238"/>
    </row>
    <row r="66" spans="1:17">
      <c r="A66" s="692" t="s">
        <v>48</v>
      </c>
      <c r="B66" s="624">
        <v>1</v>
      </c>
      <c r="C66" s="163">
        <v>2</v>
      </c>
      <c r="D66" s="163">
        <v>3</v>
      </c>
      <c r="E66" s="163">
        <v>4</v>
      </c>
      <c r="F66" s="163">
        <v>5</v>
      </c>
      <c r="G66" s="163">
        <v>6</v>
      </c>
      <c r="H66" s="163">
        <v>7</v>
      </c>
      <c r="I66" s="163">
        <v>8</v>
      </c>
      <c r="J66" s="163">
        <v>9</v>
      </c>
      <c r="K66" s="163">
        <v>10</v>
      </c>
    </row>
    <row r="67" spans="1:17" ht="39" customHeight="1">
      <c r="A67" s="617" t="s">
        <v>18</v>
      </c>
      <c r="B67" s="617" t="s">
        <v>1172</v>
      </c>
      <c r="C67" s="617" t="s">
        <v>1173</v>
      </c>
      <c r="D67" s="617" t="s">
        <v>1174</v>
      </c>
      <c r="E67" s="617" t="s">
        <v>1175</v>
      </c>
      <c r="F67" s="617" t="s">
        <v>1176</v>
      </c>
      <c r="G67" s="617" t="s">
        <v>1177</v>
      </c>
      <c r="H67" s="617" t="s">
        <v>1178</v>
      </c>
      <c r="I67" s="617" t="s">
        <v>1179</v>
      </c>
      <c r="J67" s="617" t="s">
        <v>1180</v>
      </c>
      <c r="K67" s="617" t="s">
        <v>1181</v>
      </c>
    </row>
    <row r="68" spans="1:17">
      <c r="A68" s="625" t="s">
        <v>1182</v>
      </c>
      <c r="B68" s="626"/>
      <c r="C68" s="627"/>
      <c r="D68" s="628"/>
      <c r="E68" s="628"/>
      <c r="F68" s="628"/>
      <c r="G68" s="628"/>
      <c r="H68" s="628"/>
      <c r="I68" s="628"/>
      <c r="J68" s="628"/>
      <c r="K68" s="629"/>
    </row>
    <row r="69" spans="1:17">
      <c r="A69" s="630">
        <v>4.0999999999999996</v>
      </c>
      <c r="B69" s="631" t="s">
        <v>1183</v>
      </c>
      <c r="C69" s="632"/>
      <c r="D69" s="633"/>
      <c r="E69" s="604"/>
      <c r="F69" s="634"/>
      <c r="G69" s="634"/>
      <c r="H69" s="634"/>
      <c r="I69" s="634"/>
      <c r="J69" s="634"/>
      <c r="K69" s="635"/>
    </row>
    <row r="70" spans="1:17">
      <c r="A70" s="625" t="s">
        <v>1184</v>
      </c>
      <c r="B70" s="626"/>
      <c r="C70" s="636"/>
      <c r="D70" s="628"/>
      <c r="E70" s="628"/>
      <c r="F70" s="628"/>
      <c r="G70" s="628"/>
      <c r="H70" s="628"/>
      <c r="I70" s="628"/>
      <c r="J70" s="628"/>
      <c r="K70" s="629"/>
    </row>
    <row r="71" spans="1:17">
      <c r="A71" s="637">
        <v>4.2</v>
      </c>
      <c r="B71" s="638"/>
      <c r="C71" s="638" t="s">
        <v>203</v>
      </c>
      <c r="D71" s="639" t="s">
        <v>203</v>
      </c>
      <c r="E71" s="640"/>
      <c r="F71" s="640"/>
      <c r="G71" s="640"/>
      <c r="H71" s="640"/>
      <c r="I71" s="640"/>
      <c r="J71" s="640"/>
      <c r="K71" s="641"/>
    </row>
    <row r="72" spans="1:17">
      <c r="A72" s="642" t="s">
        <v>420</v>
      </c>
      <c r="B72" s="643" t="s">
        <v>34</v>
      </c>
      <c r="C72" s="638"/>
      <c r="D72" s="639"/>
      <c r="E72" s="640"/>
      <c r="F72" s="640"/>
      <c r="G72" s="640"/>
      <c r="H72" s="640"/>
      <c r="I72" s="640"/>
      <c r="J72" s="640"/>
      <c r="K72" s="640"/>
    </row>
    <row r="73" spans="1:17">
      <c r="A73" s="644" t="s">
        <v>637</v>
      </c>
      <c r="B73" s="645" t="s">
        <v>1185</v>
      </c>
      <c r="C73" s="632"/>
      <c r="D73" s="606">
        <f>SUM(D71:D72)</f>
        <v>0</v>
      </c>
      <c r="E73" s="606">
        <f t="shared" ref="E73:J73" si="1">SUM(E71:E72)</f>
        <v>0</v>
      </c>
      <c r="F73" s="606">
        <f t="shared" si="1"/>
        <v>0</v>
      </c>
      <c r="G73" s="606">
        <f t="shared" si="1"/>
        <v>0</v>
      </c>
      <c r="H73" s="606">
        <f t="shared" si="1"/>
        <v>0</v>
      </c>
      <c r="I73" s="606">
        <f t="shared" si="1"/>
        <v>0</v>
      </c>
      <c r="J73" s="606">
        <f t="shared" si="1"/>
        <v>0</v>
      </c>
      <c r="K73" s="606">
        <f>SUM(K71:K72)</f>
        <v>0</v>
      </c>
    </row>
    <row r="74" spans="1:17">
      <c r="A74" s="553">
        <v>400</v>
      </c>
      <c r="B74" s="574" t="s">
        <v>1186</v>
      </c>
      <c r="C74" s="632"/>
      <c r="D74" s="606">
        <f>D73+D69</f>
        <v>0</v>
      </c>
      <c r="E74" s="606">
        <f t="shared" ref="E74:K74" si="2">E73+E69</f>
        <v>0</v>
      </c>
      <c r="F74" s="606">
        <f t="shared" si="2"/>
        <v>0</v>
      </c>
      <c r="G74" s="606">
        <f t="shared" si="2"/>
        <v>0</v>
      </c>
      <c r="H74" s="606">
        <f t="shared" si="2"/>
        <v>0</v>
      </c>
      <c r="I74" s="606">
        <f t="shared" si="2"/>
        <v>0</v>
      </c>
      <c r="J74" s="606">
        <f t="shared" si="2"/>
        <v>0</v>
      </c>
      <c r="K74" s="606">
        <f t="shared" si="2"/>
        <v>0</v>
      </c>
      <c r="L74" s="646"/>
      <c r="M74" s="646"/>
      <c r="N74" s="646"/>
    </row>
    <row r="75" spans="1:17" s="647" customFormat="1">
      <c r="C75"/>
      <c r="D75"/>
      <c r="E75"/>
      <c r="F75"/>
      <c r="G75"/>
      <c r="H75"/>
      <c r="I75" s="486"/>
      <c r="K75" s="648"/>
      <c r="L75" s="584"/>
      <c r="M75" s="584"/>
      <c r="N75" s="584"/>
      <c r="O75"/>
      <c r="P75"/>
      <c r="Q75"/>
    </row>
    <row r="76" spans="1:17" s="647" customFormat="1" ht="18.600000000000001">
      <c r="A76" s="1229" t="s">
        <v>1187</v>
      </c>
      <c r="B76" s="1229"/>
      <c r="C76" s="1229"/>
      <c r="D76" s="1229"/>
      <c r="E76" s="1229"/>
      <c r="F76" s="1229"/>
      <c r="G76" s="1229"/>
      <c r="H76" s="1229"/>
      <c r="I76" s="1229"/>
      <c r="J76"/>
      <c r="L76" s="649"/>
      <c r="M76" s="584"/>
      <c r="N76" s="584"/>
      <c r="O76"/>
      <c r="P76"/>
      <c r="Q76"/>
    </row>
    <row r="77" spans="1:17">
      <c r="A77" s="650"/>
      <c r="B77" s="18" t="s">
        <v>1188</v>
      </c>
    </row>
    <row r="78" spans="1:17" s="647" customFormat="1">
      <c r="A78" s="686" t="s">
        <v>59</v>
      </c>
      <c r="B78" s="609">
        <v>1</v>
      </c>
      <c r="C78" s="163">
        <f>+B78+1</f>
        <v>2</v>
      </c>
      <c r="D78" s="163">
        <v>3</v>
      </c>
      <c r="E78" s="163">
        <v>4</v>
      </c>
      <c r="F78" s="163">
        <v>5</v>
      </c>
      <c r="G78" s="163">
        <v>6</v>
      </c>
      <c r="H78" s="163">
        <v>7</v>
      </c>
      <c r="I78" s="163">
        <v>8</v>
      </c>
    </row>
    <row r="79" spans="1:17" s="647" customFormat="1" ht="42" customHeight="1">
      <c r="A79" s="694" t="s">
        <v>18</v>
      </c>
      <c r="B79" s="611" t="s">
        <v>1189</v>
      </c>
      <c r="C79" s="612" t="s">
        <v>1190</v>
      </c>
      <c r="D79" s="612" t="s">
        <v>273</v>
      </c>
      <c r="E79" s="612" t="s">
        <v>1191</v>
      </c>
      <c r="F79" s="651" t="s">
        <v>1192</v>
      </c>
      <c r="G79" s="612" t="s">
        <v>1193</v>
      </c>
      <c r="H79" s="612" t="s">
        <v>691</v>
      </c>
      <c r="I79" s="652" t="s">
        <v>1194</v>
      </c>
    </row>
    <row r="80" spans="1:17" s="647" customFormat="1">
      <c r="A80" s="657" t="s">
        <v>268</v>
      </c>
      <c r="B80" s="693"/>
      <c r="C80" s="640"/>
      <c r="D80" s="639"/>
      <c r="E80" s="639" t="s">
        <v>203</v>
      </c>
      <c r="F80" s="655"/>
      <c r="G80" s="655"/>
      <c r="H80" s="655"/>
      <c r="I80" s="656">
        <f>SUM(F80:H80)</f>
        <v>0</v>
      </c>
    </row>
    <row r="81" spans="1:18" s="647" customFormat="1">
      <c r="A81" s="653" t="s">
        <v>270</v>
      </c>
      <c r="B81" s="654"/>
      <c r="C81" s="640"/>
      <c r="D81" s="639"/>
      <c r="E81" s="639" t="s">
        <v>203</v>
      </c>
      <c r="F81" s="655"/>
      <c r="G81" s="655"/>
      <c r="H81" s="655"/>
      <c r="I81" s="656">
        <f>SUM(F81:H81)</f>
        <v>0</v>
      </c>
    </row>
    <row r="82" spans="1:18" s="647" customFormat="1">
      <c r="A82" s="653" t="s">
        <v>272</v>
      </c>
      <c r="B82" s="654"/>
      <c r="C82" s="640"/>
      <c r="D82" s="639"/>
      <c r="E82" s="639" t="s">
        <v>203</v>
      </c>
      <c r="F82" s="655"/>
      <c r="G82" s="655"/>
      <c r="H82" s="655"/>
      <c r="I82" s="656">
        <f>SUM(F82:H82)</f>
        <v>0</v>
      </c>
    </row>
    <row r="83" spans="1:18" s="647" customFormat="1">
      <c r="A83" s="653" t="s">
        <v>274</v>
      </c>
      <c r="B83" s="654"/>
      <c r="C83" s="640"/>
      <c r="D83" s="639"/>
      <c r="E83" s="639" t="s">
        <v>203</v>
      </c>
      <c r="F83" s="655"/>
      <c r="G83" s="655"/>
      <c r="H83" s="655"/>
      <c r="I83" s="656">
        <f>SUM(F83:H83)</f>
        <v>0</v>
      </c>
    </row>
    <row r="84" spans="1:18" s="647" customFormat="1">
      <c r="A84" s="657" t="s">
        <v>275</v>
      </c>
      <c r="B84" s="658"/>
      <c r="C84" s="659"/>
      <c r="D84" s="660"/>
      <c r="E84" s="639" t="s">
        <v>203</v>
      </c>
      <c r="F84" s="661"/>
      <c r="G84" s="655"/>
      <c r="H84" s="661"/>
      <c r="I84" s="662">
        <f>SUM(F84:H84)</f>
        <v>0</v>
      </c>
    </row>
    <row r="86" spans="1:18" s="647" customFormat="1">
      <c r="A86" s="285"/>
      <c r="B86" s="18"/>
      <c r="C86" s="261"/>
      <c r="D86" s="261"/>
      <c r="E86"/>
      <c r="F86"/>
      <c r="H86"/>
      <c r="I86"/>
      <c r="J86"/>
      <c r="K86"/>
      <c r="L86"/>
      <c r="M86"/>
      <c r="N86"/>
      <c r="O86"/>
      <c r="P86"/>
      <c r="Q86"/>
      <c r="R86"/>
    </row>
    <row r="87" spans="1:18" s="647" customFormat="1" ht="18.600000000000001">
      <c r="A87" s="1229" t="s">
        <v>1195</v>
      </c>
      <c r="B87" s="1229"/>
      <c r="C87" s="1229"/>
      <c r="D87" s="1229"/>
      <c r="E87" s="1229"/>
      <c r="F87" s="1229"/>
      <c r="G87" s="1229"/>
      <c r="H87" s="1229"/>
      <c r="I87" s="1229"/>
      <c r="J87" s="663"/>
      <c r="K87"/>
      <c r="L87" s="664"/>
      <c r="M87" s="664"/>
      <c r="N87" s="664"/>
      <c r="O87"/>
      <c r="P87"/>
      <c r="Q87"/>
      <c r="R87"/>
    </row>
    <row r="88" spans="1:18">
      <c r="A88" s="665" t="s">
        <v>1196</v>
      </c>
      <c r="B88" s="666" t="s">
        <v>1197</v>
      </c>
    </row>
    <row r="89" spans="1:18" s="647" customFormat="1">
      <c r="A89" s="667" t="s">
        <v>1198</v>
      </c>
      <c r="B89" s="163">
        <v>1</v>
      </c>
      <c r="C89" s="163">
        <v>2</v>
      </c>
      <c r="D89" s="163">
        <v>3</v>
      </c>
      <c r="E89" s="163">
        <v>4</v>
      </c>
      <c r="F89" s="163">
        <v>5</v>
      </c>
      <c r="G89" s="163">
        <v>6</v>
      </c>
      <c r="H89" s="163">
        <v>7</v>
      </c>
      <c r="I89" s="163">
        <v>8</v>
      </c>
      <c r="J89" s="163">
        <v>9</v>
      </c>
      <c r="L89"/>
      <c r="M89"/>
      <c r="N89"/>
    </row>
    <row r="90" spans="1:18" s="647" customFormat="1" ht="29.1">
      <c r="A90" s="668" t="s">
        <v>18</v>
      </c>
      <c r="B90" s="651" t="s">
        <v>1189</v>
      </c>
      <c r="C90" s="669" t="s">
        <v>1190</v>
      </c>
      <c r="D90" s="669" t="s">
        <v>273</v>
      </c>
      <c r="E90" s="669" t="s">
        <v>1191</v>
      </c>
      <c r="F90" s="669" t="s">
        <v>1150</v>
      </c>
      <c r="G90" s="669" t="s">
        <v>1192</v>
      </c>
      <c r="H90" s="669" t="s">
        <v>1199</v>
      </c>
      <c r="I90" s="669" t="s">
        <v>1200</v>
      </c>
      <c r="J90" s="669" t="s">
        <v>1194</v>
      </c>
      <c r="L90"/>
      <c r="M90"/>
      <c r="N90"/>
    </row>
    <row r="91" spans="1:18" s="647" customFormat="1">
      <c r="A91" s="670" t="s">
        <v>1201</v>
      </c>
      <c r="B91" s="671"/>
      <c r="C91" s="671"/>
      <c r="D91" s="671"/>
      <c r="E91" s="671"/>
      <c r="F91" s="672"/>
      <c r="G91" s="671"/>
      <c r="H91" s="671"/>
      <c r="I91" s="671"/>
      <c r="J91" s="673"/>
      <c r="L91"/>
      <c r="M91"/>
      <c r="N91"/>
    </row>
    <row r="92" spans="1:18" s="647" customFormat="1">
      <c r="A92" s="674" t="s">
        <v>1202</v>
      </c>
      <c r="B92" s="634"/>
      <c r="C92" s="634"/>
      <c r="D92" s="633"/>
      <c r="E92" s="633" t="s">
        <v>203</v>
      </c>
      <c r="F92" s="634"/>
      <c r="G92" s="675"/>
      <c r="H92" s="676"/>
      <c r="I92" s="675"/>
      <c r="J92" s="677">
        <f>H92</f>
        <v>0</v>
      </c>
      <c r="L92" s="678"/>
      <c r="M92" s="678"/>
      <c r="N92"/>
    </row>
    <row r="93" spans="1:18" s="647" customFormat="1">
      <c r="A93" s="679"/>
      <c r="B93"/>
      <c r="C93"/>
      <c r="E93" s="680"/>
      <c r="F93"/>
      <c r="L93" s="678"/>
      <c r="M93" s="678"/>
    </row>
    <row r="94" spans="1:18" s="647" customFormat="1">
      <c r="A94" s="681" t="s">
        <v>203</v>
      </c>
      <c r="B94"/>
      <c r="C94"/>
      <c r="D94"/>
      <c r="E94" s="680"/>
      <c r="G94" s="486"/>
      <c r="H94" s="648"/>
      <c r="I94" s="648"/>
      <c r="J94" s="584"/>
      <c r="L94" s="682"/>
      <c r="M94" s="682"/>
    </row>
    <row r="95" spans="1:18" s="647" customFormat="1">
      <c r="A95" s="683" t="s">
        <v>1203</v>
      </c>
      <c r="B95" s="163">
        <v>1</v>
      </c>
      <c r="C95" s="163">
        <v>2</v>
      </c>
      <c r="D95" s="163">
        <v>3</v>
      </c>
      <c r="E95" s="163">
        <v>4</v>
      </c>
      <c r="F95" s="163">
        <v>5</v>
      </c>
      <c r="G95" s="163">
        <v>6</v>
      </c>
      <c r="H95" s="163">
        <v>7</v>
      </c>
      <c r="I95" s="163">
        <v>8</v>
      </c>
      <c r="J95" s="163">
        <v>9</v>
      </c>
      <c r="L95" s="682"/>
      <c r="M95"/>
    </row>
    <row r="96" spans="1:18" s="647" customFormat="1" ht="29.1">
      <c r="A96" s="668" t="s">
        <v>18</v>
      </c>
      <c r="B96" s="651" t="s">
        <v>1189</v>
      </c>
      <c r="C96" s="669" t="s">
        <v>1190</v>
      </c>
      <c r="D96" s="669" t="s">
        <v>273</v>
      </c>
      <c r="E96" s="669" t="s">
        <v>1204</v>
      </c>
      <c r="F96" s="669" t="s">
        <v>1150</v>
      </c>
      <c r="G96" s="669" t="s">
        <v>1192</v>
      </c>
      <c r="H96" s="669" t="s">
        <v>1205</v>
      </c>
      <c r="I96" s="669" t="s">
        <v>1200</v>
      </c>
      <c r="J96" s="669" t="s">
        <v>1194</v>
      </c>
      <c r="L96" s="682"/>
      <c r="M96"/>
    </row>
    <row r="97" spans="1:13" s="647" customFormat="1">
      <c r="A97" s="684" t="s">
        <v>1206</v>
      </c>
      <c r="B97" s="684"/>
      <c r="C97" s="684"/>
      <c r="D97" s="684"/>
      <c r="E97" s="684"/>
      <c r="F97" s="684"/>
      <c r="G97" s="684"/>
      <c r="H97" s="684"/>
      <c r="I97" s="684"/>
      <c r="J97" s="684"/>
      <c r="L97" s="678"/>
      <c r="M97" s="678"/>
    </row>
    <row r="98" spans="1:13" s="647" customFormat="1">
      <c r="A98" s="657" t="s">
        <v>1207</v>
      </c>
      <c r="B98" s="640"/>
      <c r="C98" s="640"/>
      <c r="D98" s="639"/>
      <c r="E98" s="639" t="s">
        <v>203</v>
      </c>
      <c r="F98" s="640"/>
      <c r="G98" s="655"/>
      <c r="H98" s="655"/>
      <c r="I98" s="655"/>
      <c r="J98" s="685">
        <f>SUM(G98:I98)</f>
        <v>0</v>
      </c>
      <c r="L98" s="678"/>
      <c r="M98" s="678"/>
    </row>
    <row r="99" spans="1:13" s="647" customFormat="1">
      <c r="A99" s="657" t="s">
        <v>1208</v>
      </c>
      <c r="B99" s="640"/>
      <c r="C99" s="640"/>
      <c r="D99" s="639"/>
      <c r="E99" s="639" t="s">
        <v>203</v>
      </c>
      <c r="F99" s="640"/>
      <c r="G99" s="655"/>
      <c r="H99" s="655"/>
      <c r="I99" s="655"/>
      <c r="J99" s="685">
        <f t="shared" ref="J99:J100" si="3">SUM(G99:I99)</f>
        <v>0</v>
      </c>
      <c r="L99" s="678"/>
      <c r="M99" s="678"/>
    </row>
    <row r="100" spans="1:13" s="647" customFormat="1">
      <c r="A100" s="657" t="s">
        <v>1209</v>
      </c>
      <c r="B100" s="640"/>
      <c r="C100" s="640"/>
      <c r="D100" s="639"/>
      <c r="E100" s="639" t="s">
        <v>203</v>
      </c>
      <c r="F100" s="640"/>
      <c r="G100" s="655"/>
      <c r="H100" s="655"/>
      <c r="I100" s="655"/>
      <c r="J100" s="685">
        <f t="shared" si="3"/>
        <v>0</v>
      </c>
      <c r="L100" s="678"/>
      <c r="M100" s="678"/>
    </row>
    <row r="101" spans="1:13" s="647" customFormat="1">
      <c r="A101" s="657" t="s">
        <v>1210</v>
      </c>
      <c r="B101" s="640"/>
      <c r="C101" s="640"/>
      <c r="D101" s="639"/>
      <c r="E101" s="639" t="s">
        <v>203</v>
      </c>
      <c r="F101" s="640"/>
      <c r="G101" s="655"/>
      <c r="H101" s="655"/>
      <c r="I101" s="655"/>
      <c r="J101" s="685">
        <f t="shared" ref="J101:J102" si="4">SUM(G101:I101)</f>
        <v>0</v>
      </c>
      <c r="L101" s="678"/>
      <c r="M101" s="678"/>
    </row>
    <row r="102" spans="1:13" s="647" customFormat="1">
      <c r="A102" s="657" t="s">
        <v>1211</v>
      </c>
      <c r="B102" s="640"/>
      <c r="C102" s="640"/>
      <c r="D102" s="639"/>
      <c r="E102" s="639" t="s">
        <v>203</v>
      </c>
      <c r="F102" s="640"/>
      <c r="G102" s="655"/>
      <c r="H102" s="655"/>
      <c r="I102" s="655"/>
      <c r="J102" s="685">
        <f t="shared" si="4"/>
        <v>0</v>
      </c>
      <c r="L102" s="678"/>
      <c r="M102" s="678"/>
    </row>
    <row r="103" spans="1:13" s="647" customFormat="1">
      <c r="A103" s="679" t="s">
        <v>1212</v>
      </c>
      <c r="B103"/>
      <c r="C103"/>
      <c r="D103"/>
      <c r="E103"/>
      <c r="F103"/>
      <c r="G103" s="486"/>
      <c r="H103" s="648"/>
      <c r="I103" s="584"/>
      <c r="J103" s="584"/>
      <c r="L103" s="678"/>
      <c r="M103" s="678"/>
    </row>
    <row r="104" spans="1:13" s="647" customFormat="1">
      <c r="A104" s="679"/>
      <c r="B104"/>
      <c r="C104"/>
      <c r="D104"/>
      <c r="E104"/>
      <c r="G104" s="486"/>
      <c r="H104" s="648"/>
      <c r="I104" s="584"/>
      <c r="J104" s="584"/>
      <c r="L104" s="682"/>
      <c r="M104" s="682"/>
    </row>
    <row r="105" spans="1:13" s="647" customFormat="1">
      <c r="A105" s="686" t="s">
        <v>1213</v>
      </c>
      <c r="B105" s="163">
        <v>1</v>
      </c>
      <c r="C105" s="163">
        <v>2</v>
      </c>
      <c r="D105" s="163">
        <v>3</v>
      </c>
      <c r="E105" s="163">
        <v>4</v>
      </c>
      <c r="F105" s="163">
        <v>5</v>
      </c>
      <c r="G105" s="163">
        <v>6</v>
      </c>
      <c r="H105" s="163">
        <v>7</v>
      </c>
      <c r="I105" s="163">
        <v>8</v>
      </c>
      <c r="J105" s="163">
        <v>9</v>
      </c>
      <c r="L105" s="682"/>
      <c r="M105"/>
    </row>
    <row r="106" spans="1:13" s="647" customFormat="1" ht="29.1">
      <c r="A106" s="668" t="s">
        <v>1214</v>
      </c>
      <c r="B106" s="669" t="s">
        <v>1189</v>
      </c>
      <c r="C106" s="669" t="s">
        <v>1190</v>
      </c>
      <c r="D106" s="669" t="s">
        <v>273</v>
      </c>
      <c r="E106" s="669" t="s">
        <v>1191</v>
      </c>
      <c r="F106" s="669" t="s">
        <v>1215</v>
      </c>
      <c r="G106" s="669" t="s">
        <v>1192</v>
      </c>
      <c r="H106" s="669" t="s">
        <v>1216</v>
      </c>
      <c r="I106" s="669" t="s">
        <v>1200</v>
      </c>
      <c r="J106" s="669" t="s">
        <v>1194</v>
      </c>
      <c r="L106" s="682"/>
      <c r="M106"/>
    </row>
    <row r="107" spans="1:13" s="647" customFormat="1">
      <c r="A107" s="687" t="s">
        <v>953</v>
      </c>
      <c r="B107" s="684"/>
      <c r="C107" s="684"/>
      <c r="D107" s="684"/>
      <c r="E107" s="687"/>
      <c r="F107" s="688"/>
      <c r="G107" s="684"/>
      <c r="H107" s="684"/>
      <c r="I107" s="684"/>
      <c r="J107" s="684"/>
      <c r="L107"/>
      <c r="M107"/>
    </row>
    <row r="108" spans="1:13" s="647" customFormat="1">
      <c r="A108" s="657" t="s">
        <v>1217</v>
      </c>
      <c r="B108" s="640"/>
      <c r="C108" s="640"/>
      <c r="D108" s="639"/>
      <c r="E108" s="639" t="s">
        <v>203</v>
      </c>
      <c r="F108" s="640"/>
      <c r="G108" s="655"/>
      <c r="H108" s="655"/>
      <c r="I108" s="655"/>
      <c r="J108" s="685">
        <f>SUM(G108:I108)</f>
        <v>0</v>
      </c>
      <c r="L108" s="689"/>
      <c r="M108" s="689"/>
    </row>
    <row r="109" spans="1:13" s="647" customFormat="1">
      <c r="A109" s="657" t="s">
        <v>1218</v>
      </c>
      <c r="B109" s="640"/>
      <c r="C109" s="640"/>
      <c r="D109" s="639"/>
      <c r="E109" s="639" t="s">
        <v>203</v>
      </c>
      <c r="F109" s="640"/>
      <c r="G109" s="655"/>
      <c r="H109" s="655"/>
      <c r="I109" s="655"/>
      <c r="J109" s="685">
        <f t="shared" ref="J109:J110" si="5">SUM(G109:I109)</f>
        <v>0</v>
      </c>
      <c r="L109" s="689"/>
      <c r="M109" s="689"/>
    </row>
    <row r="110" spans="1:13" s="647" customFormat="1">
      <c r="A110" s="657" t="s">
        <v>1219</v>
      </c>
      <c r="B110" s="640"/>
      <c r="C110" s="640"/>
      <c r="D110" s="639"/>
      <c r="E110" s="639" t="s">
        <v>203</v>
      </c>
      <c r="F110" s="640"/>
      <c r="G110" s="655"/>
      <c r="H110" s="655"/>
      <c r="I110" s="655"/>
      <c r="J110" s="685">
        <f t="shared" si="5"/>
        <v>0</v>
      </c>
      <c r="L110" s="689"/>
      <c r="M110" s="689"/>
    </row>
    <row r="111" spans="1:13" s="647" customFormat="1">
      <c r="A111" s="657" t="s">
        <v>1220</v>
      </c>
      <c r="B111" s="640"/>
      <c r="C111" s="640"/>
      <c r="D111" s="639"/>
      <c r="E111" s="639" t="s">
        <v>203</v>
      </c>
      <c r="F111" s="640"/>
      <c r="G111" s="655"/>
      <c r="H111" s="655"/>
      <c r="I111" s="655"/>
      <c r="J111" s="685">
        <f t="shared" ref="J111:J112" si="6">SUM(G111:I111)</f>
        <v>0</v>
      </c>
      <c r="L111" s="689"/>
      <c r="M111" s="689"/>
    </row>
    <row r="112" spans="1:13" s="647" customFormat="1">
      <c r="A112" s="657" t="s">
        <v>1221</v>
      </c>
      <c r="B112" s="640"/>
      <c r="C112" s="640"/>
      <c r="D112" s="639"/>
      <c r="E112" s="639" t="s">
        <v>203</v>
      </c>
      <c r="F112" s="640"/>
      <c r="G112" s="655"/>
      <c r="H112" s="655"/>
      <c r="I112" s="655"/>
      <c r="J112" s="685">
        <f t="shared" si="6"/>
        <v>0</v>
      </c>
      <c r="L112" s="689"/>
      <c r="M112" s="689"/>
    </row>
    <row r="113" spans="2:14" s="647" customFormat="1">
      <c r="B113"/>
      <c r="C113"/>
      <c r="D113"/>
      <c r="E113"/>
      <c r="F113"/>
      <c r="G113"/>
      <c r="H113"/>
      <c r="I113"/>
      <c r="J113"/>
      <c r="K113"/>
      <c r="L113"/>
      <c r="M113"/>
      <c r="N113"/>
    </row>
  </sheetData>
  <mergeCells count="6">
    <mergeCell ref="A87:I87"/>
    <mergeCell ref="A17:H17"/>
    <mergeCell ref="A27:G27"/>
    <mergeCell ref="A35:E35"/>
    <mergeCell ref="A65:K65"/>
    <mergeCell ref="A76:I76"/>
  </mergeCells>
  <dataValidations count="2">
    <dataValidation allowBlank="1" showInputMessage="1" showErrorMessage="1" sqref="F80:F84" xr:uid="{00000000-0002-0000-0C00-000000000000}"/>
    <dataValidation type="list" allowBlank="1" showInputMessage="1" showErrorMessage="1" sqref="D103:E103 E93" xr:uid="{00000000-0002-0000-0C00-000001000000}"/>
  </dataValidations>
  <pageMargins left="0.25" right="0.25" top="0.75" bottom="0.75" header="0.3" footer="0.3"/>
  <pageSetup paperSize="5"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58"/>
  <sheetViews>
    <sheetView topLeftCell="A45" zoomScaleNormal="100" workbookViewId="0">
      <selection activeCell="A45" sqref="A45"/>
    </sheetView>
  </sheetViews>
  <sheetFormatPr defaultRowHeight="14.45"/>
  <cols>
    <col min="1" max="1" width="15" customWidth="1"/>
    <col min="2" max="2" width="36.42578125" customWidth="1"/>
    <col min="3" max="3" width="9.28515625" customWidth="1"/>
    <col min="4" max="4" width="12.42578125" customWidth="1"/>
    <col min="5" max="5" width="11" bestFit="1" customWidth="1"/>
    <col min="6" max="6" width="7.140625" customWidth="1"/>
    <col min="7" max="7" width="10.42578125" customWidth="1"/>
    <col min="8" max="8" width="13.7109375" customWidth="1"/>
    <col min="9" max="9" width="11.7109375" customWidth="1"/>
    <col min="10" max="10" width="13.7109375" customWidth="1"/>
    <col min="11" max="11" width="13.28515625" customWidth="1"/>
    <col min="12" max="12" width="14" bestFit="1" customWidth="1"/>
    <col min="13" max="13" width="12.42578125" bestFit="1" customWidth="1"/>
    <col min="14" max="14" width="11.140625" bestFit="1" customWidth="1"/>
    <col min="15" max="15" width="17.140625" customWidth="1"/>
    <col min="16" max="16" width="12.85546875" bestFit="1" customWidth="1"/>
    <col min="17" max="17" width="10.28515625" bestFit="1" customWidth="1"/>
    <col min="18" max="18" width="12.7109375" bestFit="1" customWidth="1"/>
    <col min="19" max="19" width="12.42578125" bestFit="1" customWidth="1"/>
    <col min="20" max="20" width="13.140625" bestFit="1" customWidth="1"/>
    <col min="21" max="21" width="13.28515625" customWidth="1"/>
  </cols>
  <sheetData>
    <row r="1" spans="1:6" ht="21">
      <c r="A1" s="1220" t="s">
        <v>361</v>
      </c>
      <c r="B1" s="1220"/>
      <c r="C1" s="1220"/>
    </row>
    <row r="2" spans="1:6" ht="21">
      <c r="A2" s="539" t="s">
        <v>1222</v>
      </c>
      <c r="B2" s="539"/>
      <c r="C2" s="539"/>
      <c r="D2" s="236"/>
    </row>
    <row r="3" spans="1:6" ht="21">
      <c r="A3" s="4"/>
      <c r="B3" s="1"/>
    </row>
    <row r="4" spans="1:6" ht="15.6" hidden="1">
      <c r="A4" s="91" t="s">
        <v>1223</v>
      </c>
    </row>
    <row r="5" spans="1:6" ht="21">
      <c r="A5" s="4"/>
      <c r="B5" s="91"/>
    </row>
    <row r="6" spans="1:6" s="1" customFormat="1" ht="12.95">
      <c r="A6" s="7" t="s">
        <v>3</v>
      </c>
      <c r="D6" s="2"/>
      <c r="E6" s="2"/>
      <c r="F6" s="3"/>
    </row>
    <row r="7" spans="1:6" s="1" customFormat="1" ht="12.75" customHeight="1">
      <c r="A7" s="849" t="s">
        <v>190</v>
      </c>
      <c r="B7" s="1" t="s">
        <v>4</v>
      </c>
      <c r="D7" s="2"/>
      <c r="E7" s="2"/>
      <c r="F7" s="3"/>
    </row>
    <row r="8" spans="1:6" s="1" customFormat="1" ht="12.75" customHeight="1">
      <c r="A8" s="473" t="s">
        <v>191</v>
      </c>
      <c r="B8" s="1" t="s">
        <v>5</v>
      </c>
      <c r="D8" s="2"/>
      <c r="E8" s="2"/>
      <c r="F8" s="3"/>
    </row>
    <row r="9" spans="1:6" s="1" customFormat="1" ht="12.75" customHeight="1">
      <c r="A9" s="472" t="s">
        <v>192</v>
      </c>
      <c r="B9" s="1" t="s">
        <v>6</v>
      </c>
      <c r="D9" s="2"/>
      <c r="E9" s="2"/>
      <c r="F9" s="3"/>
    </row>
    <row r="10" spans="1:6" s="1" customFormat="1" ht="12.75" customHeight="1">
      <c r="A10" s="471" t="s">
        <v>193</v>
      </c>
      <c r="B10" s="1" t="s">
        <v>7</v>
      </c>
      <c r="D10" s="2"/>
      <c r="E10" s="2"/>
      <c r="F10" s="3"/>
    </row>
    <row r="11" spans="1:6" s="1" customFormat="1" ht="12.75" customHeight="1">
      <c r="A11" s="12" t="s">
        <v>194</v>
      </c>
      <c r="B11" s="1" t="s">
        <v>8</v>
      </c>
      <c r="D11" s="2"/>
      <c r="E11" s="2"/>
      <c r="F11" s="3"/>
    </row>
    <row r="12" spans="1:6" s="1" customFormat="1" ht="12.75" customHeight="1">
      <c r="A12" s="13" t="s">
        <v>195</v>
      </c>
      <c r="B12" s="1" t="s">
        <v>9</v>
      </c>
      <c r="D12" s="2"/>
      <c r="E12" s="2"/>
      <c r="F12" s="3"/>
    </row>
    <row r="13" spans="1:6" s="1" customFormat="1" ht="12.75" customHeight="1">
      <c r="A13" s="469" t="s">
        <v>196</v>
      </c>
      <c r="B13" s="1" t="s">
        <v>10</v>
      </c>
      <c r="D13" s="2"/>
      <c r="E13" s="2"/>
      <c r="F13" s="3"/>
    </row>
    <row r="14" spans="1:6" s="1" customFormat="1" ht="12.75" customHeight="1" thickBot="1">
      <c r="A14" s="470" t="s">
        <v>197</v>
      </c>
      <c r="B14" s="1" t="s">
        <v>11</v>
      </c>
      <c r="D14" s="2"/>
      <c r="E14" s="2"/>
      <c r="F14" s="3"/>
    </row>
    <row r="15" spans="1:6" s="1" customFormat="1" ht="12.75" customHeight="1" thickBot="1">
      <c r="A15" s="475" t="s">
        <v>198</v>
      </c>
      <c r="B15" s="1" t="s">
        <v>199</v>
      </c>
      <c r="D15" s="2"/>
      <c r="E15" s="2"/>
      <c r="F15" s="3"/>
    </row>
    <row r="16" spans="1:6" ht="21.6" customHeight="1">
      <c r="A16" s="4"/>
      <c r="B16" s="91"/>
    </row>
    <row r="17" spans="1:21" ht="21.6" customHeight="1">
      <c r="A17" s="4"/>
      <c r="B17" s="477"/>
      <c r="C17" s="477"/>
      <c r="D17" s="477"/>
      <c r="E17" s="477"/>
      <c r="F17" s="477"/>
      <c r="G17" s="477"/>
      <c r="H17" s="477"/>
      <c r="I17" s="477"/>
      <c r="J17" s="477"/>
      <c r="K17" s="477"/>
      <c r="L17" s="477"/>
      <c r="M17" s="477"/>
      <c r="N17" s="477"/>
      <c r="O17" s="477"/>
      <c r="P17" s="477"/>
      <c r="Q17" s="477"/>
      <c r="R17" s="477"/>
      <c r="S17" s="477"/>
    </row>
    <row r="18" spans="1:21" ht="21.6" customHeight="1">
      <c r="A18" s="4"/>
      <c r="B18" s="91"/>
    </row>
    <row r="19" spans="1:21" ht="18.600000000000001">
      <c r="A19" s="420" t="s">
        <v>1224</v>
      </c>
      <c r="B19" s="420"/>
      <c r="C19" s="420"/>
      <c r="D19" s="420"/>
      <c r="E19" s="420"/>
      <c r="F19" s="420"/>
      <c r="G19" s="420"/>
      <c r="H19" s="420"/>
      <c r="I19" s="420"/>
      <c r="J19" s="420"/>
      <c r="K19" s="420"/>
      <c r="L19" s="420"/>
      <c r="M19" s="420"/>
      <c r="N19" s="420"/>
      <c r="O19" s="420"/>
      <c r="P19" s="420"/>
      <c r="Q19" s="420"/>
      <c r="R19" s="420"/>
      <c r="S19" s="420"/>
      <c r="T19" s="420"/>
      <c r="U19" s="420"/>
    </row>
    <row r="20" spans="1:21">
      <c r="A20" s="229" t="s">
        <v>15</v>
      </c>
      <c r="B20" s="24">
        <v>1</v>
      </c>
      <c r="C20" s="24">
        <v>2</v>
      </c>
      <c r="D20" s="24">
        <v>3</v>
      </c>
      <c r="E20" s="24">
        <v>4</v>
      </c>
      <c r="F20" s="24">
        <v>5</v>
      </c>
      <c r="G20" s="24">
        <v>6</v>
      </c>
      <c r="H20" s="24">
        <v>7</v>
      </c>
      <c r="I20" s="24">
        <v>8</v>
      </c>
      <c r="J20" s="24">
        <v>9</v>
      </c>
      <c r="K20" s="24">
        <v>10</v>
      </c>
      <c r="L20" s="24">
        <v>11</v>
      </c>
      <c r="M20" s="24">
        <v>12</v>
      </c>
      <c r="N20" s="24">
        <v>13</v>
      </c>
      <c r="O20" s="24">
        <v>14</v>
      </c>
      <c r="P20" s="24">
        <v>15</v>
      </c>
      <c r="Q20" s="24">
        <v>16</v>
      </c>
      <c r="R20" s="24">
        <v>17</v>
      </c>
      <c r="S20" s="24">
        <v>18</v>
      </c>
      <c r="T20" s="24">
        <v>19</v>
      </c>
      <c r="U20" s="24">
        <v>20</v>
      </c>
    </row>
    <row r="21" spans="1:21" s="18" customFormat="1" ht="77.25" customHeight="1">
      <c r="A21" s="825" t="s">
        <v>646</v>
      </c>
      <c r="B21" s="487" t="s">
        <v>1225</v>
      </c>
      <c r="C21" s="487" t="s">
        <v>1226</v>
      </c>
      <c r="D21" s="487" t="s">
        <v>1227</v>
      </c>
      <c r="E21" s="487" t="s">
        <v>1228</v>
      </c>
      <c r="F21" s="487" t="s">
        <v>1229</v>
      </c>
      <c r="G21" s="487" t="s">
        <v>1230</v>
      </c>
      <c r="H21" s="487" t="s">
        <v>1231</v>
      </c>
      <c r="I21" s="487" t="s">
        <v>1232</v>
      </c>
      <c r="J21" s="487" t="s">
        <v>873</v>
      </c>
      <c r="K21" s="208" t="s">
        <v>1233</v>
      </c>
      <c r="L21" s="208" t="s">
        <v>1234</v>
      </c>
      <c r="M21" s="208" t="s">
        <v>1235</v>
      </c>
      <c r="N21" s="208" t="s">
        <v>1236</v>
      </c>
      <c r="O21" s="487" t="s">
        <v>1237</v>
      </c>
      <c r="P21" s="487" t="s">
        <v>1238</v>
      </c>
      <c r="Q21" s="487" t="s">
        <v>1239</v>
      </c>
      <c r="R21" s="487" t="s">
        <v>1240</v>
      </c>
      <c r="S21" s="487" t="s">
        <v>736</v>
      </c>
      <c r="T21" s="487" t="s">
        <v>1241</v>
      </c>
      <c r="U21" s="487" t="s">
        <v>1242</v>
      </c>
    </row>
    <row r="22" spans="1:21">
      <c r="A22" s="51">
        <v>1.1000000000000001</v>
      </c>
      <c r="B22" s="849"/>
      <c r="C22" s="849"/>
      <c r="D22" s="849"/>
      <c r="E22" s="849"/>
      <c r="F22" s="849"/>
      <c r="G22" s="849"/>
      <c r="H22" s="849"/>
      <c r="I22" s="849"/>
      <c r="J22" s="849"/>
      <c r="K22" s="849"/>
      <c r="L22" s="849"/>
      <c r="M22" s="849"/>
      <c r="N22" s="849"/>
      <c r="O22" s="849"/>
      <c r="P22" s="849"/>
      <c r="Q22" s="1155">
        <f>SUM(L22+M22)-SUM(N22+O22)</f>
        <v>0</v>
      </c>
      <c r="R22" s="1161">
        <v>0</v>
      </c>
      <c r="S22" s="849"/>
      <c r="T22" s="849"/>
      <c r="U22" s="1156">
        <f>T22+S22+K22</f>
        <v>0</v>
      </c>
    </row>
    <row r="23" spans="1:21">
      <c r="A23" s="51" t="s">
        <v>307</v>
      </c>
      <c r="B23" s="849"/>
      <c r="C23" s="849"/>
      <c r="D23" s="849"/>
      <c r="E23" s="849"/>
      <c r="F23" s="849"/>
      <c r="G23" s="849"/>
      <c r="H23" s="849"/>
      <c r="I23" s="849"/>
      <c r="J23" s="849"/>
      <c r="K23" s="849"/>
      <c r="L23" s="849"/>
      <c r="M23" s="849"/>
      <c r="N23" s="849"/>
      <c r="O23" s="849"/>
      <c r="P23" s="849"/>
      <c r="Q23" s="1155">
        <f t="shared" ref="Q23:Q41" si="0">(L23+M23)-(N23+O23)</f>
        <v>0</v>
      </c>
      <c r="R23" s="1161">
        <v>0</v>
      </c>
      <c r="S23" s="849"/>
      <c r="T23" s="849"/>
      <c r="U23" s="1156">
        <f t="shared" ref="U23:U41" si="1">T23+S23+K23</f>
        <v>0</v>
      </c>
    </row>
    <row r="24" spans="1:21">
      <c r="A24" s="51" t="s">
        <v>309</v>
      </c>
      <c r="B24" s="849"/>
      <c r="C24" s="849"/>
      <c r="D24" s="849"/>
      <c r="E24" s="849"/>
      <c r="F24" s="849"/>
      <c r="G24" s="849"/>
      <c r="H24" s="849"/>
      <c r="I24" s="849"/>
      <c r="J24" s="849"/>
      <c r="K24" s="849"/>
      <c r="L24" s="849"/>
      <c r="M24" s="849"/>
      <c r="N24" s="849"/>
      <c r="O24" s="849"/>
      <c r="P24" s="849"/>
      <c r="Q24" s="1155">
        <f t="shared" si="0"/>
        <v>0</v>
      </c>
      <c r="R24" s="1161">
        <v>0</v>
      </c>
      <c r="S24" s="849"/>
      <c r="T24" s="849"/>
      <c r="U24" s="1156">
        <f t="shared" si="1"/>
        <v>0</v>
      </c>
    </row>
    <row r="25" spans="1:21">
      <c r="A25" s="51" t="s">
        <v>311</v>
      </c>
      <c r="B25" s="849"/>
      <c r="C25" s="849"/>
      <c r="D25" s="849"/>
      <c r="E25" s="849"/>
      <c r="F25" s="849"/>
      <c r="G25" s="849"/>
      <c r="H25" s="849"/>
      <c r="I25" s="849"/>
      <c r="J25" s="849"/>
      <c r="K25" s="849"/>
      <c r="L25" s="849"/>
      <c r="M25" s="849"/>
      <c r="N25" s="849"/>
      <c r="O25" s="849"/>
      <c r="P25" s="849"/>
      <c r="Q25" s="1155">
        <f t="shared" si="0"/>
        <v>0</v>
      </c>
      <c r="R25" s="1161">
        <v>0</v>
      </c>
      <c r="S25" s="849"/>
      <c r="T25" s="849"/>
      <c r="U25" s="1156">
        <f t="shared" si="1"/>
        <v>0</v>
      </c>
    </row>
    <row r="26" spans="1:21">
      <c r="A26" s="51" t="s">
        <v>313</v>
      </c>
      <c r="B26" s="849"/>
      <c r="C26" s="849"/>
      <c r="D26" s="849"/>
      <c r="E26" s="849"/>
      <c r="F26" s="849"/>
      <c r="G26" s="849"/>
      <c r="H26" s="849"/>
      <c r="I26" s="849"/>
      <c r="J26" s="849"/>
      <c r="K26" s="849"/>
      <c r="L26" s="849"/>
      <c r="M26" s="849"/>
      <c r="N26" s="849"/>
      <c r="O26" s="849"/>
      <c r="P26" s="849"/>
      <c r="Q26" s="1155">
        <f t="shared" si="0"/>
        <v>0</v>
      </c>
      <c r="R26" s="1161">
        <v>0</v>
      </c>
      <c r="S26" s="849"/>
      <c r="T26" s="849"/>
      <c r="U26" s="1156">
        <f t="shared" si="1"/>
        <v>0</v>
      </c>
    </row>
    <row r="27" spans="1:21">
      <c r="A27" s="51" t="s">
        <v>315</v>
      </c>
      <c r="B27" s="849"/>
      <c r="C27" s="849"/>
      <c r="D27" s="849"/>
      <c r="E27" s="849"/>
      <c r="F27" s="849"/>
      <c r="G27" s="849"/>
      <c r="H27" s="849"/>
      <c r="I27" s="849"/>
      <c r="J27" s="849"/>
      <c r="K27" s="849"/>
      <c r="L27" s="849"/>
      <c r="M27" s="849"/>
      <c r="N27" s="849"/>
      <c r="O27" s="849"/>
      <c r="P27" s="849"/>
      <c r="Q27" s="1155">
        <f t="shared" si="0"/>
        <v>0</v>
      </c>
      <c r="R27" s="1161">
        <v>0</v>
      </c>
      <c r="S27" s="849"/>
      <c r="T27" s="849"/>
      <c r="U27" s="1156">
        <f t="shared" si="1"/>
        <v>0</v>
      </c>
    </row>
    <row r="28" spans="1:21">
      <c r="A28" s="51" t="s">
        <v>35</v>
      </c>
      <c r="B28" s="849"/>
      <c r="C28" s="849"/>
      <c r="D28" s="849"/>
      <c r="E28" s="849"/>
      <c r="F28" s="849"/>
      <c r="G28" s="849"/>
      <c r="H28" s="849"/>
      <c r="I28" s="849"/>
      <c r="J28" s="849"/>
      <c r="K28" s="849"/>
      <c r="L28" s="849"/>
      <c r="M28" s="849"/>
      <c r="N28" s="849"/>
      <c r="O28" s="849"/>
      <c r="P28" s="849"/>
      <c r="Q28" s="1155">
        <f t="shared" si="0"/>
        <v>0</v>
      </c>
      <c r="R28" s="1161">
        <v>0</v>
      </c>
      <c r="S28" s="849"/>
      <c r="T28" s="849"/>
      <c r="U28" s="1156">
        <f t="shared" si="1"/>
        <v>0</v>
      </c>
    </row>
    <row r="29" spans="1:21">
      <c r="A29" s="51" t="s">
        <v>318</v>
      </c>
      <c r="B29" s="849"/>
      <c r="C29" s="849"/>
      <c r="D29" s="849"/>
      <c r="E29" s="849"/>
      <c r="F29" s="849"/>
      <c r="G29" s="849"/>
      <c r="H29" s="849"/>
      <c r="I29" s="849"/>
      <c r="J29" s="849"/>
      <c r="K29" s="849"/>
      <c r="L29" s="849"/>
      <c r="M29" s="849"/>
      <c r="N29" s="849"/>
      <c r="O29" s="849"/>
      <c r="P29" s="849"/>
      <c r="Q29" s="1155">
        <f t="shared" si="0"/>
        <v>0</v>
      </c>
      <c r="R29" s="1161">
        <v>0</v>
      </c>
      <c r="S29" s="849"/>
      <c r="T29" s="849"/>
      <c r="U29" s="1156">
        <f t="shared" si="1"/>
        <v>0</v>
      </c>
    </row>
    <row r="30" spans="1:21">
      <c r="A30" s="51" t="s">
        <v>320</v>
      </c>
      <c r="B30" s="849"/>
      <c r="C30" s="849"/>
      <c r="D30" s="849"/>
      <c r="E30" s="849"/>
      <c r="F30" s="849"/>
      <c r="G30" s="849"/>
      <c r="H30" s="849"/>
      <c r="I30" s="849"/>
      <c r="J30" s="849"/>
      <c r="K30" s="849"/>
      <c r="L30" s="849"/>
      <c r="M30" s="849"/>
      <c r="N30" s="849"/>
      <c r="O30" s="849"/>
      <c r="P30" s="849"/>
      <c r="Q30" s="1155">
        <f t="shared" si="0"/>
        <v>0</v>
      </c>
      <c r="R30" s="1161">
        <v>0</v>
      </c>
      <c r="S30" s="849"/>
      <c r="T30" s="849"/>
      <c r="U30" s="1156">
        <f t="shared" si="1"/>
        <v>0</v>
      </c>
    </row>
    <row r="31" spans="1:21">
      <c r="A31" s="489" t="s">
        <v>40</v>
      </c>
      <c r="B31" s="849"/>
      <c r="C31" s="849"/>
      <c r="D31" s="849"/>
      <c r="E31" s="849"/>
      <c r="F31" s="849"/>
      <c r="G31" s="849"/>
      <c r="H31" s="849"/>
      <c r="I31" s="849"/>
      <c r="J31" s="849"/>
      <c r="K31" s="849"/>
      <c r="L31" s="849"/>
      <c r="M31" s="849"/>
      <c r="N31" s="849"/>
      <c r="O31" s="849"/>
      <c r="P31" s="849"/>
      <c r="Q31" s="1155">
        <f t="shared" si="0"/>
        <v>0</v>
      </c>
      <c r="R31" s="1161">
        <v>0</v>
      </c>
      <c r="S31" s="849"/>
      <c r="T31" s="849"/>
      <c r="U31" s="1156">
        <f t="shared" si="1"/>
        <v>0</v>
      </c>
    </row>
    <row r="32" spans="1:21">
      <c r="A32" s="489" t="s">
        <v>42</v>
      </c>
      <c r="B32" s="849"/>
      <c r="C32" s="849"/>
      <c r="D32" s="849"/>
      <c r="E32" s="849"/>
      <c r="F32" s="849"/>
      <c r="G32" s="849"/>
      <c r="H32" s="849"/>
      <c r="I32" s="849"/>
      <c r="J32" s="849"/>
      <c r="K32" s="849"/>
      <c r="L32" s="849"/>
      <c r="M32" s="849"/>
      <c r="N32" s="849"/>
      <c r="O32" s="849"/>
      <c r="P32" s="849"/>
      <c r="Q32" s="1155">
        <f t="shared" si="0"/>
        <v>0</v>
      </c>
      <c r="R32" s="1161">
        <v>0</v>
      </c>
      <c r="S32" s="849"/>
      <c r="T32" s="849"/>
      <c r="U32" s="1156">
        <f t="shared" si="1"/>
        <v>0</v>
      </c>
    </row>
    <row r="33" spans="1:21">
      <c r="A33" s="489" t="s">
        <v>44</v>
      </c>
      <c r="B33" s="849"/>
      <c r="C33" s="849"/>
      <c r="D33" s="849"/>
      <c r="E33" s="849"/>
      <c r="F33" s="849"/>
      <c r="G33" s="849"/>
      <c r="H33" s="849"/>
      <c r="I33" s="849"/>
      <c r="J33" s="849"/>
      <c r="K33" s="849"/>
      <c r="L33" s="849"/>
      <c r="M33" s="849"/>
      <c r="N33" s="849"/>
      <c r="O33" s="849"/>
      <c r="P33" s="849"/>
      <c r="Q33" s="1155">
        <f t="shared" si="0"/>
        <v>0</v>
      </c>
      <c r="R33" s="1161">
        <v>0</v>
      </c>
      <c r="S33" s="849"/>
      <c r="T33" s="849"/>
      <c r="U33" s="1156">
        <f t="shared" si="1"/>
        <v>0</v>
      </c>
    </row>
    <row r="34" spans="1:21">
      <c r="A34" s="489" t="s">
        <v>325</v>
      </c>
      <c r="B34" s="849"/>
      <c r="C34" s="849"/>
      <c r="D34" s="849"/>
      <c r="E34" s="849"/>
      <c r="F34" s="849"/>
      <c r="G34" s="849"/>
      <c r="H34" s="849"/>
      <c r="I34" s="849"/>
      <c r="J34" s="849"/>
      <c r="K34" s="849"/>
      <c r="L34" s="849"/>
      <c r="M34" s="849"/>
      <c r="N34" s="849"/>
      <c r="O34" s="849"/>
      <c r="P34" s="849"/>
      <c r="Q34" s="1155">
        <f t="shared" si="0"/>
        <v>0</v>
      </c>
      <c r="R34" s="1161">
        <v>0</v>
      </c>
      <c r="S34" s="849"/>
      <c r="T34" s="849"/>
      <c r="U34" s="1156">
        <f t="shared" si="1"/>
        <v>0</v>
      </c>
    </row>
    <row r="35" spans="1:21">
      <c r="A35" s="489" t="s">
        <v>327</v>
      </c>
      <c r="B35" s="849"/>
      <c r="C35" s="849"/>
      <c r="D35" s="849"/>
      <c r="E35" s="849"/>
      <c r="F35" s="849"/>
      <c r="G35" s="849"/>
      <c r="H35" s="849"/>
      <c r="I35" s="849"/>
      <c r="J35" s="849"/>
      <c r="K35" s="849"/>
      <c r="L35" s="849"/>
      <c r="M35" s="849"/>
      <c r="N35" s="849"/>
      <c r="O35" s="849"/>
      <c r="P35" s="849"/>
      <c r="Q35" s="1155">
        <f t="shared" si="0"/>
        <v>0</v>
      </c>
      <c r="R35" s="1161">
        <v>0</v>
      </c>
      <c r="S35" s="849"/>
      <c r="T35" s="849"/>
      <c r="U35" s="1156">
        <f t="shared" si="1"/>
        <v>0</v>
      </c>
    </row>
    <row r="36" spans="1:21">
      <c r="A36" s="489" t="s">
        <v>329</v>
      </c>
      <c r="B36" s="849"/>
      <c r="C36" s="849"/>
      <c r="D36" s="849"/>
      <c r="E36" s="849"/>
      <c r="F36" s="849"/>
      <c r="G36" s="849"/>
      <c r="H36" s="849"/>
      <c r="I36" s="849"/>
      <c r="J36" s="849"/>
      <c r="K36" s="849"/>
      <c r="L36" s="849"/>
      <c r="M36" s="849"/>
      <c r="N36" s="849"/>
      <c r="O36" s="849"/>
      <c r="P36" s="849"/>
      <c r="Q36" s="1155">
        <f t="shared" si="0"/>
        <v>0</v>
      </c>
      <c r="R36" s="1161">
        <v>0</v>
      </c>
      <c r="S36" s="849"/>
      <c r="T36" s="849"/>
      <c r="U36" s="1156">
        <f t="shared" si="1"/>
        <v>0</v>
      </c>
    </row>
    <row r="37" spans="1:21">
      <c r="A37" s="489" t="s">
        <v>852</v>
      </c>
      <c r="B37" s="849"/>
      <c r="C37" s="849"/>
      <c r="D37" s="849"/>
      <c r="E37" s="849"/>
      <c r="F37" s="849"/>
      <c r="G37" s="849"/>
      <c r="H37" s="849"/>
      <c r="I37" s="849"/>
      <c r="J37" s="849"/>
      <c r="K37" s="849"/>
      <c r="L37" s="849"/>
      <c r="M37" s="849"/>
      <c r="N37" s="849"/>
      <c r="O37" s="849"/>
      <c r="P37" s="849"/>
      <c r="Q37" s="1155">
        <f t="shared" si="0"/>
        <v>0</v>
      </c>
      <c r="R37" s="1161">
        <v>0</v>
      </c>
      <c r="S37" s="849"/>
      <c r="T37" s="849"/>
      <c r="U37" s="1156">
        <f t="shared" si="1"/>
        <v>0</v>
      </c>
    </row>
    <row r="38" spans="1:21">
      <c r="A38" s="489" t="s">
        <v>389</v>
      </c>
      <c r="B38" s="849"/>
      <c r="C38" s="849"/>
      <c r="D38" s="849"/>
      <c r="E38" s="849"/>
      <c r="F38" s="849"/>
      <c r="G38" s="849"/>
      <c r="H38" s="849"/>
      <c r="I38" s="849"/>
      <c r="J38" s="849"/>
      <c r="K38" s="849"/>
      <c r="L38" s="849"/>
      <c r="M38" s="849"/>
      <c r="N38" s="849"/>
      <c r="O38" s="849"/>
      <c r="P38" s="849"/>
      <c r="Q38" s="1155">
        <f t="shared" si="0"/>
        <v>0</v>
      </c>
      <c r="R38" s="1161">
        <v>0</v>
      </c>
      <c r="S38" s="849"/>
      <c r="T38" s="849"/>
      <c r="U38" s="1156">
        <f t="shared" si="1"/>
        <v>0</v>
      </c>
    </row>
    <row r="39" spans="1:21">
      <c r="A39" s="489" t="s">
        <v>1243</v>
      </c>
      <c r="B39" s="849"/>
      <c r="C39" s="849"/>
      <c r="D39" s="849"/>
      <c r="E39" s="849"/>
      <c r="F39" s="849"/>
      <c r="G39" s="849"/>
      <c r="H39" s="849"/>
      <c r="I39" s="849"/>
      <c r="J39" s="849"/>
      <c r="K39" s="849"/>
      <c r="L39" s="849"/>
      <c r="M39" s="849"/>
      <c r="N39" s="849"/>
      <c r="O39" s="849"/>
      <c r="P39" s="849"/>
      <c r="Q39" s="1155">
        <f t="shared" si="0"/>
        <v>0</v>
      </c>
      <c r="R39" s="1161">
        <v>0</v>
      </c>
      <c r="S39" s="849"/>
      <c r="T39" s="849"/>
      <c r="U39" s="1156">
        <f t="shared" si="1"/>
        <v>0</v>
      </c>
    </row>
    <row r="40" spans="1:21">
      <c r="A40" s="489" t="s">
        <v>1244</v>
      </c>
      <c r="B40" s="849"/>
      <c r="C40" s="849"/>
      <c r="D40" s="849"/>
      <c r="E40" s="849"/>
      <c r="F40" s="849"/>
      <c r="G40" s="849"/>
      <c r="H40" s="849"/>
      <c r="I40" s="849"/>
      <c r="J40" s="849"/>
      <c r="K40" s="849"/>
      <c r="L40" s="849"/>
      <c r="M40" s="849"/>
      <c r="N40" s="849"/>
      <c r="O40" s="849"/>
      <c r="P40" s="849"/>
      <c r="Q40" s="1155">
        <f t="shared" si="0"/>
        <v>0</v>
      </c>
      <c r="R40" s="1161">
        <v>0</v>
      </c>
      <c r="S40" s="849"/>
      <c r="T40" s="849"/>
      <c r="U40" s="1156">
        <f t="shared" si="1"/>
        <v>0</v>
      </c>
    </row>
    <row r="41" spans="1:21" ht="15" thickBot="1">
      <c r="A41" s="489" t="s">
        <v>1245</v>
      </c>
      <c r="B41" s="849"/>
      <c r="C41" s="849"/>
      <c r="D41" s="849"/>
      <c r="E41" s="849"/>
      <c r="F41" s="849"/>
      <c r="G41" s="849"/>
      <c r="H41" s="849"/>
      <c r="I41" s="849"/>
      <c r="J41" s="849"/>
      <c r="K41" s="849"/>
      <c r="L41" s="849"/>
      <c r="M41" s="849"/>
      <c r="N41" s="849"/>
      <c r="O41" s="849"/>
      <c r="P41" s="849"/>
      <c r="Q41" s="478">
        <f t="shared" si="0"/>
        <v>0</v>
      </c>
      <c r="R41" s="1161">
        <v>0</v>
      </c>
      <c r="S41" s="849"/>
      <c r="T41" s="849"/>
      <c r="U41" s="1157">
        <f t="shared" si="1"/>
        <v>0</v>
      </c>
    </row>
    <row r="42" spans="1:21" ht="15" thickBot="1">
      <c r="A42" s="485" t="s">
        <v>412</v>
      </c>
      <c r="B42" s="1160" t="s">
        <v>1246</v>
      </c>
      <c r="C42" s="479"/>
      <c r="D42" s="480"/>
      <c r="E42" s="480"/>
      <c r="F42" s="480"/>
      <c r="G42" s="480"/>
      <c r="H42" s="480"/>
      <c r="I42" s="480"/>
      <c r="J42" s="1158">
        <f>SUM(J22:J41)</f>
        <v>0</v>
      </c>
      <c r="K42" s="1158">
        <f>SUM(K22:K41)</f>
        <v>0</v>
      </c>
      <c r="L42" s="481"/>
      <c r="M42" s="481"/>
      <c r="N42" s="481"/>
      <c r="O42" s="480"/>
      <c r="P42" s="480"/>
      <c r="Q42" s="1158">
        <f>SUM(Q22:Q41)</f>
        <v>0</v>
      </c>
      <c r="R42" s="481"/>
      <c r="S42" s="1158">
        <f>SUM(S22:S41)</f>
        <v>0</v>
      </c>
      <c r="T42" s="1158">
        <f>SUM(T22:T41)</f>
        <v>0</v>
      </c>
      <c r="U42" s="1158">
        <f>SUM(U22:U41)</f>
        <v>0</v>
      </c>
    </row>
    <row r="45" spans="1:21" ht="18.95" thickBot="1">
      <c r="A45" s="420" t="s">
        <v>1247</v>
      </c>
      <c r="B45" s="420"/>
      <c r="C45" s="420"/>
      <c r="D45" s="420"/>
      <c r="E45" s="420"/>
      <c r="F45" s="420"/>
      <c r="G45" s="420"/>
      <c r="H45" s="420"/>
      <c r="I45" s="420"/>
      <c r="J45" s="484"/>
    </row>
    <row r="46" spans="1:21" ht="15" thickBot="1">
      <c r="A46" s="229" t="s">
        <v>50</v>
      </c>
      <c r="B46" s="231">
        <v>1</v>
      </c>
      <c r="C46" s="421">
        <f t="shared" ref="C46:J46" si="2">+B46+1</f>
        <v>2</v>
      </c>
      <c r="D46" s="231">
        <f t="shared" si="2"/>
        <v>3</v>
      </c>
      <c r="E46" s="231">
        <f t="shared" si="2"/>
        <v>4</v>
      </c>
      <c r="F46" s="231">
        <f t="shared" si="2"/>
        <v>5</v>
      </c>
      <c r="G46" s="231">
        <f t="shared" si="2"/>
        <v>6</v>
      </c>
      <c r="H46" s="231">
        <f t="shared" si="2"/>
        <v>7</v>
      </c>
      <c r="I46" s="231">
        <f t="shared" si="2"/>
        <v>8</v>
      </c>
      <c r="J46" s="232">
        <f t="shared" si="2"/>
        <v>9</v>
      </c>
    </row>
    <row r="47" spans="1:21" s="18" customFormat="1" ht="57" customHeight="1" thickBot="1">
      <c r="A47" s="825" t="s">
        <v>646</v>
      </c>
      <c r="B47" s="826" t="s">
        <v>1226</v>
      </c>
      <c r="C47" s="487" t="s">
        <v>1227</v>
      </c>
      <c r="D47" s="826" t="s">
        <v>1248</v>
      </c>
      <c r="E47" s="826" t="s">
        <v>417</v>
      </c>
      <c r="F47" s="826" t="s">
        <v>1249</v>
      </c>
      <c r="G47" s="826" t="s">
        <v>1250</v>
      </c>
      <c r="H47" s="827" t="s">
        <v>1251</v>
      </c>
      <c r="I47" s="828" t="s">
        <v>1240</v>
      </c>
      <c r="J47" s="829" t="s">
        <v>736</v>
      </c>
      <c r="S47"/>
    </row>
    <row r="48" spans="1:21" ht="15" thickBot="1">
      <c r="A48" s="145" t="s">
        <v>51</v>
      </c>
      <c r="B48" s="604"/>
      <c r="C48" s="604"/>
      <c r="D48" s="604"/>
      <c r="E48" s="604"/>
      <c r="F48" s="604"/>
      <c r="G48" s="604"/>
      <c r="H48" s="1164">
        <f t="shared" ref="H48:H54" si="3">+SUM(D48+E48-G48)</f>
        <v>0</v>
      </c>
      <c r="I48" s="1162">
        <v>0</v>
      </c>
      <c r="J48" s="604"/>
    </row>
    <row r="49" spans="1:10" ht="15" thickBot="1">
      <c r="A49" s="145" t="s">
        <v>96</v>
      </c>
      <c r="B49" s="604"/>
      <c r="C49" s="604"/>
      <c r="D49" s="604"/>
      <c r="E49" s="604"/>
      <c r="F49" s="604"/>
      <c r="G49" s="604"/>
      <c r="H49" s="1163">
        <f t="shared" si="3"/>
        <v>0</v>
      </c>
      <c r="I49" s="1162">
        <v>0</v>
      </c>
      <c r="J49" s="604"/>
    </row>
    <row r="50" spans="1:10" ht="15" thickBot="1">
      <c r="A50" s="145" t="s">
        <v>98</v>
      </c>
      <c r="B50" s="604"/>
      <c r="C50" s="604"/>
      <c r="D50" s="604"/>
      <c r="E50" s="604"/>
      <c r="F50" s="604"/>
      <c r="G50" s="604"/>
      <c r="H50" s="1164">
        <f t="shared" si="3"/>
        <v>0</v>
      </c>
      <c r="I50" s="1162">
        <v>0</v>
      </c>
      <c r="J50" s="604"/>
    </row>
    <row r="51" spans="1:10" ht="15" thickBot="1">
      <c r="A51" s="145" t="s">
        <v>100</v>
      </c>
      <c r="B51" s="604"/>
      <c r="C51" s="604"/>
      <c r="D51" s="604"/>
      <c r="E51" s="604"/>
      <c r="F51" s="604"/>
      <c r="G51" s="604"/>
      <c r="H51" s="1164">
        <f t="shared" si="3"/>
        <v>0</v>
      </c>
      <c r="I51" s="1162">
        <v>0</v>
      </c>
      <c r="J51" s="604"/>
    </row>
    <row r="52" spans="1:10" ht="15" thickBot="1">
      <c r="A52" s="145" t="s">
        <v>102</v>
      </c>
      <c r="B52" s="604"/>
      <c r="C52" s="604"/>
      <c r="D52" s="604"/>
      <c r="E52" s="604"/>
      <c r="F52" s="604"/>
      <c r="G52" s="604"/>
      <c r="H52" s="1164">
        <f t="shared" si="3"/>
        <v>0</v>
      </c>
      <c r="I52" s="1162">
        <v>0</v>
      </c>
      <c r="J52" s="604"/>
    </row>
    <row r="53" spans="1:10" ht="15" thickBot="1">
      <c r="A53" s="145" t="s">
        <v>104</v>
      </c>
      <c r="B53" s="604"/>
      <c r="C53" s="604"/>
      <c r="D53" s="604"/>
      <c r="E53" s="604"/>
      <c r="F53" s="604"/>
      <c r="G53" s="604"/>
      <c r="H53" s="1164">
        <f t="shared" si="3"/>
        <v>0</v>
      </c>
      <c r="I53" s="1162">
        <v>0</v>
      </c>
      <c r="J53" s="604"/>
    </row>
    <row r="54" spans="1:10" ht="15" thickBot="1">
      <c r="A54" s="145" t="s">
        <v>63</v>
      </c>
      <c r="B54" s="604"/>
      <c r="C54" s="604"/>
      <c r="D54" s="604"/>
      <c r="E54" s="604"/>
      <c r="F54" s="604"/>
      <c r="G54" s="604"/>
      <c r="H54" s="1164">
        <f t="shared" si="3"/>
        <v>0</v>
      </c>
      <c r="I54" s="1162">
        <v>0</v>
      </c>
      <c r="J54" s="604"/>
    </row>
    <row r="55" spans="1:10" ht="15" thickBot="1">
      <c r="A55" s="483" t="s">
        <v>87</v>
      </c>
      <c r="B55" s="482" t="s">
        <v>1252</v>
      </c>
      <c r="C55" s="480"/>
      <c r="D55" s="480"/>
      <c r="E55" s="480"/>
      <c r="F55" s="480"/>
      <c r="G55" s="480"/>
      <c r="H55" s="1159">
        <f>SUM(H48:H54)</f>
        <v>0</v>
      </c>
      <c r="I55" s="480"/>
      <c r="J55" s="1159">
        <f>SUM(J48:J54)</f>
        <v>0</v>
      </c>
    </row>
    <row r="56" spans="1:10">
      <c r="A56" s="236"/>
    </row>
    <row r="58" spans="1:10">
      <c r="A58" s="236"/>
    </row>
  </sheetData>
  <mergeCells count="1">
    <mergeCell ref="A1:C1"/>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66"/>
  </sheetPr>
  <dimension ref="A1:M69"/>
  <sheetViews>
    <sheetView topLeftCell="A28" workbookViewId="0"/>
  </sheetViews>
  <sheetFormatPr defaultColWidth="9.140625" defaultRowHeight="12.95"/>
  <cols>
    <col min="1" max="1" width="6.7109375" style="17" customWidth="1"/>
    <col min="2" max="2" width="10.85546875" style="1" customWidth="1"/>
    <col min="3" max="3" width="78.7109375" style="1" customWidth="1"/>
    <col min="4" max="4" width="12.5703125" style="2" customWidth="1"/>
    <col min="5" max="5" width="12.85546875" style="2" customWidth="1"/>
    <col min="6" max="6" width="14.140625" style="2" customWidth="1"/>
    <col min="7" max="7" width="8.140625" style="3" customWidth="1"/>
    <col min="8" max="10" width="17.42578125" style="1" customWidth="1"/>
    <col min="11" max="11" width="9.140625" style="1" customWidth="1"/>
    <col min="12" max="16384" width="9.140625" style="1"/>
  </cols>
  <sheetData>
    <row r="1" spans="1:7" ht="21">
      <c r="A1" s="4" t="s">
        <v>0</v>
      </c>
    </row>
    <row r="2" spans="1:7" ht="21">
      <c r="A2" s="4"/>
      <c r="B2" s="91" t="s">
        <v>1253</v>
      </c>
    </row>
    <row r="3" spans="1:7" ht="21">
      <c r="A3" s="5" t="s">
        <v>1254</v>
      </c>
    </row>
    <row r="4" spans="1:7">
      <c r="A4" s="6"/>
    </row>
    <row r="5" spans="1:7">
      <c r="A5" s="7" t="s">
        <v>3</v>
      </c>
    </row>
    <row r="6" spans="1:7" ht="12.75" customHeight="1">
      <c r="A6" s="8"/>
      <c r="B6" s="1" t="s">
        <v>4</v>
      </c>
    </row>
    <row r="7" spans="1:7" ht="12.75" customHeight="1">
      <c r="A7" s="9"/>
      <c r="B7" s="1" t="s">
        <v>5</v>
      </c>
    </row>
    <row r="8" spans="1:7" ht="12.75" customHeight="1">
      <c r="A8" s="10"/>
      <c r="B8" s="1" t="s">
        <v>6</v>
      </c>
    </row>
    <row r="9" spans="1:7" ht="12.75" customHeight="1">
      <c r="A9" s="11"/>
      <c r="B9" s="1" t="s">
        <v>7</v>
      </c>
    </row>
    <row r="10" spans="1:7" ht="12.75" customHeight="1">
      <c r="A10" s="12"/>
      <c r="B10" s="1" t="s">
        <v>8</v>
      </c>
    </row>
    <row r="11" spans="1:7" ht="12.75" customHeight="1">
      <c r="A11" s="13"/>
      <c r="B11" s="1" t="s">
        <v>9</v>
      </c>
    </row>
    <row r="12" spans="1:7" ht="12.75" customHeight="1">
      <c r="A12" s="14"/>
      <c r="B12" s="1" t="s">
        <v>10</v>
      </c>
    </row>
    <row r="13" spans="1:7" ht="12.75" customHeight="1" thickBot="1">
      <c r="A13" s="15"/>
      <c r="B13" s="1" t="s">
        <v>11</v>
      </c>
    </row>
    <row r="14" spans="1:7" ht="12.75" customHeight="1" thickBot="1">
      <c r="A14" s="16"/>
      <c r="B14" s="1" t="s">
        <v>12</v>
      </c>
    </row>
    <row r="16" spans="1:7" ht="17.25" customHeight="1">
      <c r="B16" s="18"/>
      <c r="G16" s="1"/>
    </row>
    <row r="17" spans="1:13">
      <c r="B17" s="44"/>
      <c r="C17" s="44"/>
      <c r="D17" s="19"/>
      <c r="G17" s="1"/>
    </row>
    <row r="18" spans="1:13" ht="18.600000000000001">
      <c r="B18" s="1203" t="s">
        <v>363</v>
      </c>
      <c r="C18" s="1203"/>
      <c r="D18" s="1203"/>
      <c r="E18" s="1203"/>
      <c r="F18" s="1203"/>
      <c r="G18" s="1"/>
    </row>
    <row r="19" spans="1:13" ht="13.5" thickBot="1">
      <c r="B19" s="168" t="s">
        <v>16</v>
      </c>
      <c r="C19" s="280"/>
      <c r="D19" s="168">
        <v>1</v>
      </c>
      <c r="E19" s="168">
        <f>+D19+1</f>
        <v>2</v>
      </c>
      <c r="F19" s="168">
        <f>+E19+1</f>
        <v>3</v>
      </c>
      <c r="G19" s="1"/>
    </row>
    <row r="20" spans="1:13" ht="39">
      <c r="A20" s="20" t="s">
        <v>15</v>
      </c>
      <c r="B20" s="47" t="s">
        <v>19</v>
      </c>
      <c r="C20" s="48" t="s">
        <v>20</v>
      </c>
      <c r="D20" s="49" t="s">
        <v>92</v>
      </c>
      <c r="E20" s="49" t="s">
        <v>93</v>
      </c>
      <c r="F20" s="50" t="s">
        <v>94</v>
      </c>
      <c r="G20" s="1"/>
    </row>
    <row r="21" spans="1:13" ht="13.5" thickBot="1">
      <c r="A21" s="25" t="s">
        <v>305</v>
      </c>
      <c r="B21" s="95">
        <v>6020.1</v>
      </c>
      <c r="C21" s="92" t="s">
        <v>1255</v>
      </c>
      <c r="D21" s="55"/>
      <c r="E21" s="55"/>
      <c r="F21" s="56">
        <f>+D21-E21</f>
        <v>0</v>
      </c>
      <c r="G21" s="1"/>
      <c r="H21" s="57"/>
    </row>
    <row r="22" spans="1:13" ht="13.5" thickBot="1">
      <c r="A22" s="25">
        <f>A21+0.1</f>
        <v>1.2000000000000002</v>
      </c>
      <c r="B22" s="95">
        <v>4426.8</v>
      </c>
      <c r="C22" s="92" t="s">
        <v>1256</v>
      </c>
      <c r="D22" s="55"/>
      <c r="E22" s="55"/>
      <c r="F22" s="56">
        <f>+D22-E22</f>
        <v>0</v>
      </c>
      <c r="G22" s="1"/>
      <c r="H22" s="57"/>
      <c r="M22" s="58"/>
    </row>
    <row r="23" spans="1:13" ht="13.5" thickBot="1">
      <c r="A23" s="25">
        <f t="shared" ref="A23:A27" si="0">A22+0.1</f>
        <v>1.3000000000000003</v>
      </c>
      <c r="B23" s="95">
        <v>4336.3</v>
      </c>
      <c r="C23" s="92" t="s">
        <v>1257</v>
      </c>
      <c r="D23" s="55"/>
      <c r="E23" s="55"/>
      <c r="F23" s="59">
        <f t="shared" ref="F23:F30" si="1">D23-E23</f>
        <v>0</v>
      </c>
      <c r="G23" s="1"/>
      <c r="H23" s="57"/>
    </row>
    <row r="24" spans="1:13" ht="13.5" thickBot="1">
      <c r="A24" s="25">
        <f t="shared" si="0"/>
        <v>1.4000000000000004</v>
      </c>
      <c r="B24" s="95">
        <v>4340.3</v>
      </c>
      <c r="C24" s="92" t="s">
        <v>1258</v>
      </c>
      <c r="D24" s="55"/>
      <c r="E24" s="55"/>
      <c r="F24" s="59">
        <f t="shared" si="1"/>
        <v>0</v>
      </c>
      <c r="G24" s="1"/>
      <c r="H24" s="57"/>
    </row>
    <row r="25" spans="1:13" ht="13.5" thickBot="1">
      <c r="A25" s="25">
        <f t="shared" si="0"/>
        <v>1.5000000000000004</v>
      </c>
      <c r="B25" s="95">
        <v>4407.2</v>
      </c>
      <c r="C25" s="92" t="s">
        <v>1259</v>
      </c>
      <c r="D25" s="55"/>
      <c r="E25" s="55"/>
      <c r="F25" s="59">
        <f t="shared" si="1"/>
        <v>0</v>
      </c>
      <c r="G25" s="1"/>
      <c r="H25" s="57"/>
    </row>
    <row r="26" spans="1:13" ht="13.5" thickBot="1">
      <c r="A26" s="25">
        <f t="shared" si="0"/>
        <v>1.6000000000000005</v>
      </c>
      <c r="B26" s="96">
        <v>4427.1000000000004</v>
      </c>
      <c r="C26" s="93" t="s">
        <v>1260</v>
      </c>
      <c r="D26" s="55"/>
      <c r="E26" s="55"/>
      <c r="F26" s="59">
        <f>D26-E26</f>
        <v>0</v>
      </c>
      <c r="G26" s="1"/>
      <c r="H26" s="57"/>
    </row>
    <row r="27" spans="1:13" ht="13.5" thickBot="1">
      <c r="A27" s="25">
        <f t="shared" si="0"/>
        <v>1.7000000000000006</v>
      </c>
      <c r="B27" s="97">
        <v>9962.2999999999993</v>
      </c>
      <c r="C27" s="177" t="s">
        <v>1261</v>
      </c>
      <c r="D27" s="55"/>
      <c r="E27" s="452"/>
      <c r="F27" s="1105">
        <f>D27-E27</f>
        <v>0</v>
      </c>
      <c r="G27" s="1"/>
      <c r="H27" s="57"/>
    </row>
    <row r="28" spans="1:13" ht="13.5" thickBot="1">
      <c r="A28" s="25" t="s">
        <v>373</v>
      </c>
      <c r="B28" s="103" t="s">
        <v>1262</v>
      </c>
      <c r="C28" s="94" t="s">
        <v>1263</v>
      </c>
      <c r="D28" s="453">
        <f>SUM(D21:D27)</f>
        <v>0</v>
      </c>
      <c r="E28" s="453">
        <f>SUM(E21:E27)</f>
        <v>0</v>
      </c>
      <c r="F28" s="101">
        <f t="shared" si="1"/>
        <v>0</v>
      </c>
      <c r="G28" s="1"/>
      <c r="H28" s="57"/>
    </row>
    <row r="29" spans="1:13" ht="13.5" thickBot="1">
      <c r="A29" s="24">
        <f>A27+0.1</f>
        <v>1.8000000000000007</v>
      </c>
      <c r="B29" s="95">
        <v>6030.1</v>
      </c>
      <c r="C29" s="92" t="s">
        <v>1264</v>
      </c>
      <c r="D29" s="98"/>
      <c r="E29" s="98"/>
      <c r="F29" s="99">
        <f t="shared" si="1"/>
        <v>0</v>
      </c>
      <c r="G29" s="1"/>
      <c r="H29" s="62"/>
    </row>
    <row r="30" spans="1:13" ht="13.5" thickBot="1">
      <c r="A30" s="24">
        <f>SUM(A29, 0.1)</f>
        <v>1.9000000000000008</v>
      </c>
      <c r="B30" s="95">
        <v>7429.2</v>
      </c>
      <c r="C30" s="92" t="s">
        <v>1265</v>
      </c>
      <c r="D30" s="55"/>
      <c r="E30" s="55"/>
      <c r="F30" s="59">
        <f t="shared" si="1"/>
        <v>0</v>
      </c>
    </row>
    <row r="31" spans="1:13" s="62" customFormat="1" ht="13.5" thickBot="1">
      <c r="A31" s="25" t="s">
        <v>40</v>
      </c>
      <c r="B31" s="95">
        <v>7529.2</v>
      </c>
      <c r="C31" s="92" t="s">
        <v>1266</v>
      </c>
      <c r="D31" s="55"/>
      <c r="E31" s="55"/>
      <c r="F31" s="56">
        <f>+D31-E31</f>
        <v>0</v>
      </c>
    </row>
    <row r="32" spans="1:13" ht="13.5" thickBot="1">
      <c r="A32" s="24">
        <v>1.1100000000000001</v>
      </c>
      <c r="B32" s="95">
        <v>7629.3</v>
      </c>
      <c r="C32" s="92" t="s">
        <v>1267</v>
      </c>
      <c r="D32" s="55"/>
      <c r="E32" s="55"/>
      <c r="F32" s="56">
        <f>+D32-E32</f>
        <v>0</v>
      </c>
    </row>
    <row r="33" spans="1:6" ht="13.5" thickBot="1">
      <c r="A33" s="24">
        <v>1.1200000000000001</v>
      </c>
      <c r="B33" s="96">
        <v>7729.2</v>
      </c>
      <c r="C33" s="93" t="s">
        <v>1268</v>
      </c>
      <c r="D33" s="55"/>
      <c r="E33" s="55"/>
      <c r="F33" s="63">
        <f>+D33-E33</f>
        <v>0</v>
      </c>
    </row>
    <row r="34" spans="1:6" s="65" customFormat="1" ht="13.5" thickBot="1">
      <c r="A34" s="24">
        <v>1.1299999999999999</v>
      </c>
      <c r="B34" s="97">
        <v>7829.3</v>
      </c>
      <c r="C34" s="102" t="s">
        <v>1269</v>
      </c>
      <c r="D34" s="55"/>
      <c r="E34" s="55"/>
      <c r="F34" s="64">
        <f>SUM(F21:F33)</f>
        <v>0</v>
      </c>
    </row>
    <row r="35" spans="1:6" ht="13.5" thickBot="1">
      <c r="A35" s="25" t="s">
        <v>380</v>
      </c>
      <c r="B35" s="103" t="s">
        <v>1270</v>
      </c>
      <c r="C35" s="94" t="s">
        <v>1271</v>
      </c>
      <c r="D35" s="453">
        <f>SUM(D29:D34)</f>
        <v>0</v>
      </c>
      <c r="E35" s="453">
        <f>SUM(E29:E34)</f>
        <v>0</v>
      </c>
      <c r="F35" s="453">
        <f>SUM(F28:F34)</f>
        <v>0</v>
      </c>
    </row>
    <row r="36" spans="1:6" ht="13.5" thickBot="1">
      <c r="A36" s="24">
        <v>1.1399999999999999</v>
      </c>
      <c r="B36" s="95">
        <v>6041.1</v>
      </c>
      <c r="C36" s="92" t="s">
        <v>1272</v>
      </c>
      <c r="D36" s="55"/>
      <c r="E36" s="55"/>
      <c r="F36" s="59">
        <f>D36-E36</f>
        <v>0</v>
      </c>
    </row>
    <row r="37" spans="1:6" ht="13.5" thickBot="1">
      <c r="A37" s="24">
        <v>1.1499999999999999</v>
      </c>
      <c r="B37" s="95">
        <v>7430.2</v>
      </c>
      <c r="C37" s="92" t="s">
        <v>1273</v>
      </c>
      <c r="D37" s="55"/>
      <c r="E37" s="55"/>
      <c r="F37" s="63">
        <f>+D37-E37</f>
        <v>0</v>
      </c>
    </row>
    <row r="38" spans="1:6" s="65" customFormat="1" ht="13.5" thickBot="1">
      <c r="A38" s="24">
        <v>1.1599999999999999</v>
      </c>
      <c r="B38" s="95">
        <v>7530.2</v>
      </c>
      <c r="C38" s="92" t="s">
        <v>1274</v>
      </c>
      <c r="D38" s="55"/>
      <c r="E38" s="55"/>
      <c r="F38" s="64">
        <f>SUM(F35:F37)</f>
        <v>0</v>
      </c>
    </row>
    <row r="39" spans="1:6" ht="13.5" thickBot="1">
      <c r="A39" s="24">
        <v>1.17</v>
      </c>
      <c r="B39" s="95">
        <v>7630.3</v>
      </c>
      <c r="C39" s="92" t="s">
        <v>1275</v>
      </c>
      <c r="D39" s="55"/>
      <c r="E39" s="55"/>
      <c r="F39" s="59">
        <f>D39-E39</f>
        <v>0</v>
      </c>
    </row>
    <row r="40" spans="1:6" ht="13.5" thickBot="1">
      <c r="A40" s="24">
        <v>1.18</v>
      </c>
      <c r="B40" s="104">
        <v>7730.2</v>
      </c>
      <c r="C40" s="92" t="s">
        <v>1276</v>
      </c>
      <c r="D40" s="55"/>
      <c r="E40" s="55"/>
      <c r="F40" s="59">
        <f>D40-E40</f>
        <v>0</v>
      </c>
    </row>
    <row r="41" spans="1:6" ht="13.5" thickBot="1">
      <c r="A41" s="24">
        <v>1.19</v>
      </c>
      <c r="B41" s="105">
        <v>7830.3</v>
      </c>
      <c r="C41" s="106" t="s">
        <v>1277</v>
      </c>
      <c r="D41" s="55"/>
      <c r="E41" s="55"/>
      <c r="F41" s="59">
        <f>D41-E41</f>
        <v>0</v>
      </c>
    </row>
    <row r="42" spans="1:6" ht="13.5" thickBot="1">
      <c r="A42" s="25" t="s">
        <v>387</v>
      </c>
      <c r="B42" s="107" t="s">
        <v>1278</v>
      </c>
      <c r="C42" s="108" t="s">
        <v>1279</v>
      </c>
      <c r="D42" s="453">
        <f>SUM(D36:D41)</f>
        <v>0</v>
      </c>
      <c r="E42" s="453">
        <f>SUM(E36:E41)</f>
        <v>0</v>
      </c>
      <c r="F42" s="101">
        <f>D42-E42</f>
        <v>0</v>
      </c>
    </row>
    <row r="43" spans="1:6" ht="13.5" thickBot="1">
      <c r="A43" s="25" t="s">
        <v>1245</v>
      </c>
      <c r="B43" s="95">
        <v>6051.1</v>
      </c>
      <c r="C43" s="92" t="s">
        <v>1280</v>
      </c>
      <c r="D43" s="55"/>
      <c r="E43" s="55"/>
      <c r="F43" s="56">
        <f>+D43-E43</f>
        <v>0</v>
      </c>
    </row>
    <row r="44" spans="1:6" ht="13.5" thickBot="1">
      <c r="A44" s="24">
        <v>1.21</v>
      </c>
      <c r="B44" s="95">
        <v>7431.2</v>
      </c>
      <c r="C44" s="92" t="s">
        <v>1281</v>
      </c>
      <c r="D44" s="55"/>
      <c r="E44" s="55"/>
      <c r="F44" s="56">
        <f>+D44-E44</f>
        <v>0</v>
      </c>
    </row>
    <row r="45" spans="1:6" ht="13.5" thickBot="1">
      <c r="A45" s="24">
        <v>1.22</v>
      </c>
      <c r="B45" s="95">
        <v>7531.2</v>
      </c>
      <c r="C45" s="92" t="s">
        <v>1282</v>
      </c>
      <c r="D45" s="55"/>
      <c r="E45" s="55"/>
      <c r="F45" s="59">
        <f>D45-E45</f>
        <v>0</v>
      </c>
    </row>
    <row r="46" spans="1:6" ht="13.5" thickBot="1">
      <c r="A46" s="24">
        <v>1.23</v>
      </c>
      <c r="B46" s="95">
        <v>7631.3</v>
      </c>
      <c r="C46" s="92" t="s">
        <v>1283</v>
      </c>
      <c r="D46" s="55"/>
      <c r="E46" s="55"/>
      <c r="F46" s="63">
        <f>+D46-E46</f>
        <v>0</v>
      </c>
    </row>
    <row r="47" spans="1:6" s="65" customFormat="1" ht="13.5" thickBot="1">
      <c r="A47" s="24">
        <v>1.24</v>
      </c>
      <c r="B47" s="104">
        <v>7731.2</v>
      </c>
      <c r="C47" s="92" t="s">
        <v>1284</v>
      </c>
      <c r="D47" s="55"/>
      <c r="E47" s="55"/>
      <c r="F47" s="64">
        <f>SUM(F39:F46)</f>
        <v>0</v>
      </c>
    </row>
    <row r="48" spans="1:6" ht="13.5" thickBot="1">
      <c r="A48" s="24">
        <v>1.25</v>
      </c>
      <c r="B48" s="105">
        <v>7831.3</v>
      </c>
      <c r="C48" s="106" t="s">
        <v>1285</v>
      </c>
      <c r="D48" s="55"/>
      <c r="E48" s="55"/>
      <c r="F48" s="59">
        <f>D48-E48</f>
        <v>0</v>
      </c>
    </row>
    <row r="49" spans="1:8" ht="13.5" thickBot="1">
      <c r="A49" s="25" t="s">
        <v>395</v>
      </c>
      <c r="B49" s="107" t="s">
        <v>1286</v>
      </c>
      <c r="C49" s="108" t="s">
        <v>1287</v>
      </c>
      <c r="D49" s="453">
        <f>SUM(D43:D48)</f>
        <v>0</v>
      </c>
      <c r="E49" s="453">
        <f>SUM(E43:E48)</f>
        <v>0</v>
      </c>
      <c r="F49" s="101">
        <f>D49-E49</f>
        <v>0</v>
      </c>
    </row>
    <row r="50" spans="1:8" ht="13.5" thickBot="1">
      <c r="A50" s="24">
        <v>1.26</v>
      </c>
      <c r="B50" s="95">
        <v>6025.1</v>
      </c>
      <c r="C50" s="175" t="s">
        <v>1288</v>
      </c>
      <c r="D50" s="55"/>
      <c r="E50" s="55"/>
      <c r="F50" s="59">
        <f>D50-E50</f>
        <v>0</v>
      </c>
      <c r="G50" s="1"/>
    </row>
    <row r="51" spans="1:8" ht="13.5" thickBot="1">
      <c r="A51" s="24">
        <v>1.27</v>
      </c>
      <c r="B51" s="109">
        <v>6025.2</v>
      </c>
      <c r="C51" s="176" t="s">
        <v>1289</v>
      </c>
      <c r="D51" s="55"/>
      <c r="E51" s="452"/>
      <c r="F51" s="59">
        <f>D51-E51</f>
        <v>0</v>
      </c>
      <c r="G51" s="66"/>
    </row>
    <row r="52" spans="1:8" ht="13.5" thickBot="1">
      <c r="A52" s="25" t="s">
        <v>401</v>
      </c>
      <c r="B52" s="110">
        <v>6025.3</v>
      </c>
      <c r="C52" s="174" t="s">
        <v>1290</v>
      </c>
      <c r="D52" s="453">
        <f>SUM(D50:D51)</f>
        <v>0</v>
      </c>
      <c r="E52" s="453">
        <f>SUM(E50:E51)</f>
        <v>0</v>
      </c>
      <c r="F52" s="101">
        <f t="shared" ref="F52:F61" si="2">D52-E52</f>
        <v>0</v>
      </c>
      <c r="G52" s="1"/>
    </row>
    <row r="53" spans="1:8" ht="13.5" thickBot="1">
      <c r="A53" s="24">
        <v>1.28</v>
      </c>
      <c r="B53" s="95">
        <v>6035.1</v>
      </c>
      <c r="C53" s="92" t="s">
        <v>1291</v>
      </c>
      <c r="D53" s="55"/>
      <c r="E53" s="55"/>
      <c r="F53" s="59">
        <f t="shared" si="2"/>
        <v>0</v>
      </c>
      <c r="G53" s="66"/>
    </row>
    <row r="54" spans="1:8" ht="13.5" thickBot="1">
      <c r="A54" s="24">
        <v>1.29</v>
      </c>
      <c r="B54" s="111">
        <v>6035.2</v>
      </c>
      <c r="C54" s="106" t="s">
        <v>1292</v>
      </c>
      <c r="D54" s="55"/>
      <c r="E54" s="452"/>
      <c r="F54" s="59">
        <f t="shared" si="2"/>
        <v>0</v>
      </c>
      <c r="G54" s="1"/>
    </row>
    <row r="55" spans="1:8" ht="13.5" thickBot="1">
      <c r="A55" s="25" t="s">
        <v>403</v>
      </c>
      <c r="B55" s="110">
        <v>6035.3</v>
      </c>
      <c r="C55" s="108" t="s">
        <v>1293</v>
      </c>
      <c r="D55" s="453">
        <f>SUM(D53:D54)</f>
        <v>0</v>
      </c>
      <c r="E55" s="453">
        <f>SUM(E53:E54)</f>
        <v>0</v>
      </c>
      <c r="F55" s="101">
        <f t="shared" si="2"/>
        <v>0</v>
      </c>
      <c r="G55" s="66"/>
    </row>
    <row r="56" spans="1:8" ht="13.5" thickBot="1">
      <c r="A56" s="25" t="s">
        <v>1294</v>
      </c>
      <c r="B56" s="95">
        <v>6042.1</v>
      </c>
      <c r="C56" s="92" t="s">
        <v>1295</v>
      </c>
      <c r="D56" s="55"/>
      <c r="E56" s="55"/>
      <c r="F56" s="59">
        <f t="shared" si="2"/>
        <v>0</v>
      </c>
    </row>
    <row r="57" spans="1:8" ht="13.5" thickBot="1">
      <c r="A57" s="24">
        <v>1.31</v>
      </c>
      <c r="B57" s="111">
        <v>6042.2</v>
      </c>
      <c r="C57" s="106" t="s">
        <v>1296</v>
      </c>
      <c r="D57" s="55"/>
      <c r="E57" s="452"/>
      <c r="F57" s="59">
        <f t="shared" si="2"/>
        <v>0</v>
      </c>
    </row>
    <row r="58" spans="1:8" ht="13.5" thickBot="1">
      <c r="A58" s="25" t="s">
        <v>410</v>
      </c>
      <c r="B58" s="110">
        <v>6042.3</v>
      </c>
      <c r="C58" s="108" t="s">
        <v>1297</v>
      </c>
      <c r="D58" s="453">
        <f>SUM(D56:D57)</f>
        <v>0</v>
      </c>
      <c r="E58" s="453">
        <f>SUM(E56:E57)</f>
        <v>0</v>
      </c>
      <c r="F58" s="101">
        <f t="shared" si="2"/>
        <v>0</v>
      </c>
    </row>
    <row r="59" spans="1:8" ht="13.5" thickBot="1">
      <c r="A59" s="24">
        <v>1.32</v>
      </c>
      <c r="B59" s="95">
        <v>6052.1</v>
      </c>
      <c r="C59" s="92" t="s">
        <v>1298</v>
      </c>
      <c r="D59" s="55"/>
      <c r="E59" s="55"/>
      <c r="F59" s="59">
        <f t="shared" si="2"/>
        <v>0</v>
      </c>
    </row>
    <row r="60" spans="1:8" ht="13.5" thickBot="1">
      <c r="A60" s="24">
        <v>1.33</v>
      </c>
      <c r="B60" s="111">
        <v>6052.2</v>
      </c>
      <c r="C60" s="106" t="s">
        <v>1299</v>
      </c>
      <c r="D60" s="55"/>
      <c r="E60" s="452"/>
      <c r="F60" s="59">
        <f>D60-E60</f>
        <v>0</v>
      </c>
    </row>
    <row r="61" spans="1:8" ht="13.5" thickBot="1">
      <c r="A61" s="25" t="s">
        <v>1300</v>
      </c>
      <c r="B61" s="110">
        <v>6052.3</v>
      </c>
      <c r="C61" s="108" t="s">
        <v>1301</v>
      </c>
      <c r="D61" s="453">
        <f>SUM(D59:D60)</f>
        <v>0</v>
      </c>
      <c r="E61" s="453">
        <f>SUM(E59:E60)</f>
        <v>0</v>
      </c>
      <c r="F61" s="101">
        <f t="shared" si="2"/>
        <v>0</v>
      </c>
    </row>
    <row r="62" spans="1:8" ht="13.5" thickBot="1">
      <c r="A62" s="24">
        <v>1.34</v>
      </c>
      <c r="B62" s="95">
        <v>4306.5</v>
      </c>
      <c r="C62" s="175" t="s">
        <v>1302</v>
      </c>
      <c r="D62" s="55"/>
      <c r="E62" s="452"/>
      <c r="F62" s="59">
        <f t="shared" ref="F62:F67" si="3">D62-E62</f>
        <v>0</v>
      </c>
    </row>
    <row r="63" spans="1:8" ht="13.5" thickBot="1">
      <c r="A63" s="24">
        <v>1.35</v>
      </c>
      <c r="B63" s="95">
        <v>4306.6000000000004</v>
      </c>
      <c r="C63" s="92" t="s">
        <v>1303</v>
      </c>
      <c r="D63" s="55"/>
      <c r="E63" s="55"/>
      <c r="F63" s="59">
        <f t="shared" si="3"/>
        <v>0</v>
      </c>
      <c r="G63" s="1"/>
      <c r="H63" s="62"/>
    </row>
    <row r="64" spans="1:8" ht="13.5" thickBot="1">
      <c r="A64" s="24">
        <v>1.36</v>
      </c>
      <c r="B64" s="95">
        <v>4306.7</v>
      </c>
      <c r="C64" s="92" t="s">
        <v>1304</v>
      </c>
      <c r="D64" s="55"/>
      <c r="E64" s="55"/>
      <c r="F64" s="59">
        <f t="shared" si="3"/>
        <v>0</v>
      </c>
    </row>
    <row r="65" spans="1:6" s="67" customFormat="1" ht="13.5" thickBot="1">
      <c r="A65" s="24">
        <v>1.37</v>
      </c>
      <c r="B65" s="95" t="s">
        <v>1305</v>
      </c>
      <c r="C65" s="178" t="s">
        <v>1306</v>
      </c>
      <c r="D65" s="55"/>
      <c r="E65" s="452"/>
      <c r="F65" s="59">
        <f t="shared" si="3"/>
        <v>0</v>
      </c>
    </row>
    <row r="66" spans="1:6" ht="25.5" customHeight="1" thickBot="1">
      <c r="A66" s="24">
        <v>1.38</v>
      </c>
      <c r="B66" s="95" t="s">
        <v>1307</v>
      </c>
      <c r="C66" s="169" t="s">
        <v>1308</v>
      </c>
      <c r="D66" s="55"/>
      <c r="E66" s="15"/>
      <c r="F66" s="59">
        <f t="shared" si="3"/>
        <v>0</v>
      </c>
    </row>
    <row r="67" spans="1:6" ht="13.5" thickBot="1">
      <c r="A67" s="25" t="s">
        <v>1309</v>
      </c>
      <c r="B67" s="107" t="s">
        <v>1310</v>
      </c>
      <c r="C67" s="108" t="s">
        <v>1311</v>
      </c>
      <c r="D67" s="453"/>
      <c r="E67" s="453">
        <v>0</v>
      </c>
      <c r="F67" s="101">
        <f t="shared" si="3"/>
        <v>0</v>
      </c>
    </row>
    <row r="68" spans="1:6" ht="25.5" customHeight="1" thickBot="1">
      <c r="A68" s="25" t="s">
        <v>412</v>
      </c>
      <c r="B68" s="107" t="s">
        <v>1312</v>
      </c>
      <c r="C68" s="108" t="s">
        <v>1313</v>
      </c>
      <c r="D68" s="68">
        <f>SUM(D28,D35,D42,D49,D52,D55,D58,D61,D67)</f>
        <v>0</v>
      </c>
      <c r="E68" s="68">
        <f t="shared" ref="E68:F68" si="4">SUM(E28,E35,E42,E49,E52,E55,E58,E61,E67)</f>
        <v>0</v>
      </c>
      <c r="F68" s="69">
        <f t="shared" si="4"/>
        <v>0</v>
      </c>
    </row>
    <row r="69" spans="1:6">
      <c r="B69" s="6"/>
    </row>
  </sheetData>
  <mergeCells count="1">
    <mergeCell ref="B18:F18"/>
  </mergeCells>
  <pageMargins left="0.7" right="0.7" top="0.75" bottom="0.75" header="0.3" footer="0.3"/>
  <pageSetup scale="65" orientation="portrait" r:id="rId1"/>
  <ignoredErrors>
    <ignoredError sqref="A28" numberStoredAsText="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39"/>
  <sheetViews>
    <sheetView workbookViewId="0"/>
  </sheetViews>
  <sheetFormatPr defaultColWidth="9.140625" defaultRowHeight="12.95"/>
  <cols>
    <col min="1" max="1" width="6.7109375" style="17" customWidth="1"/>
    <col min="2" max="2" width="10.85546875" style="1" customWidth="1"/>
    <col min="3" max="3" width="78.7109375" style="1" customWidth="1"/>
    <col min="4" max="4" width="12.5703125" style="2" customWidth="1"/>
    <col min="5" max="5" width="12.85546875" style="2" customWidth="1"/>
    <col min="6" max="6" width="14.140625" style="2" customWidth="1"/>
    <col min="7" max="7" width="8.140625" style="3" customWidth="1"/>
    <col min="8" max="10" width="17.42578125" style="1" customWidth="1"/>
    <col min="11" max="11" width="9.140625" style="1" customWidth="1"/>
    <col min="12" max="16384" width="9.140625" style="1"/>
  </cols>
  <sheetData>
    <row r="1" spans="1:7" ht="21">
      <c r="A1" s="4" t="s">
        <v>0</v>
      </c>
    </row>
    <row r="2" spans="1:7" ht="21">
      <c r="A2" s="4"/>
      <c r="B2" s="91" t="s">
        <v>1314</v>
      </c>
    </row>
    <row r="3" spans="1:7" ht="21">
      <c r="A3" s="5" t="s">
        <v>1315</v>
      </c>
    </row>
    <row r="4" spans="1:7">
      <c r="A4" s="6"/>
    </row>
    <row r="5" spans="1:7">
      <c r="A5" s="7" t="s">
        <v>3</v>
      </c>
    </row>
    <row r="6" spans="1:7" ht="12.75" customHeight="1">
      <c r="A6" s="8"/>
      <c r="B6" s="1" t="s">
        <v>4</v>
      </c>
    </row>
    <row r="7" spans="1:7" ht="12.75" customHeight="1">
      <c r="A7" s="9"/>
      <c r="B7" s="1" t="s">
        <v>5</v>
      </c>
    </row>
    <row r="8" spans="1:7" ht="12.75" customHeight="1">
      <c r="A8" s="10"/>
      <c r="B8" s="1" t="s">
        <v>6</v>
      </c>
    </row>
    <row r="9" spans="1:7" ht="12.75" customHeight="1">
      <c r="A9" s="11"/>
      <c r="B9" s="1" t="s">
        <v>7</v>
      </c>
    </row>
    <row r="10" spans="1:7" ht="12.75" customHeight="1">
      <c r="A10" s="12"/>
      <c r="B10" s="1" t="s">
        <v>8</v>
      </c>
    </row>
    <row r="11" spans="1:7" ht="12.75" customHeight="1">
      <c r="A11" s="13"/>
      <c r="B11" s="1" t="s">
        <v>9</v>
      </c>
    </row>
    <row r="12" spans="1:7" ht="12.75" customHeight="1">
      <c r="A12" s="14"/>
      <c r="B12" s="1" t="s">
        <v>10</v>
      </c>
    </row>
    <row r="13" spans="1:7" ht="12.75" customHeight="1" thickBot="1">
      <c r="A13" s="15"/>
      <c r="B13" s="1" t="s">
        <v>11</v>
      </c>
    </row>
    <row r="14" spans="1:7" ht="12.75" customHeight="1" thickBot="1">
      <c r="A14" s="16"/>
      <c r="B14" s="1" t="s">
        <v>12</v>
      </c>
    </row>
    <row r="16" spans="1:7" ht="17.25" customHeight="1">
      <c r="B16" s="18"/>
      <c r="G16" s="1"/>
    </row>
    <row r="17" spans="1:6">
      <c r="A17" s="1"/>
      <c r="D17" s="19"/>
      <c r="E17" s="19"/>
      <c r="F17" s="1"/>
    </row>
    <row r="18" spans="1:6" ht="18.600000000000001">
      <c r="A18" s="45"/>
      <c r="B18" s="1239" t="s">
        <v>1316</v>
      </c>
      <c r="C18" s="1239"/>
      <c r="D18" s="1239"/>
      <c r="E18" s="1239"/>
      <c r="F18" s="1239"/>
    </row>
    <row r="19" spans="1:6">
      <c r="A19" s="23" t="s">
        <v>48</v>
      </c>
      <c r="B19" s="168" t="s">
        <v>16</v>
      </c>
      <c r="D19" s="24">
        <v>1</v>
      </c>
      <c r="E19" s="24">
        <f>+D19+1</f>
        <v>2</v>
      </c>
      <c r="F19" s="24">
        <f>+E19+1</f>
        <v>3</v>
      </c>
    </row>
    <row r="20" spans="1:6" ht="39">
      <c r="A20" s="29" t="s">
        <v>18</v>
      </c>
      <c r="B20" s="29" t="s">
        <v>694</v>
      </c>
      <c r="C20" s="30" t="s">
        <v>20</v>
      </c>
      <c r="D20" s="46" t="s">
        <v>92</v>
      </c>
      <c r="E20" s="46" t="s">
        <v>1317</v>
      </c>
      <c r="F20" s="46" t="s">
        <v>94</v>
      </c>
    </row>
    <row r="21" spans="1:6">
      <c r="A21" s="51">
        <v>4.0999999999999996</v>
      </c>
      <c r="B21" s="51" t="s">
        <v>1318</v>
      </c>
      <c r="C21" s="22" t="s">
        <v>1319</v>
      </c>
      <c r="D21" s="52"/>
      <c r="E21" s="53">
        <f t="shared" ref="E21:E37" si="0">+D21</f>
        <v>0</v>
      </c>
      <c r="F21" s="54">
        <f t="shared" ref="F21:F37" si="1">+D21-E21</f>
        <v>0</v>
      </c>
    </row>
    <row r="22" spans="1:6">
      <c r="A22" s="51">
        <f t="shared" ref="A22:A29" si="2">+A21+0.1</f>
        <v>4.1999999999999993</v>
      </c>
      <c r="B22" s="51" t="s">
        <v>1320</v>
      </c>
      <c r="C22" s="22" t="s">
        <v>1321</v>
      </c>
      <c r="D22" s="52"/>
      <c r="E22" s="53">
        <f t="shared" si="0"/>
        <v>0</v>
      </c>
      <c r="F22" s="54">
        <f t="shared" si="1"/>
        <v>0</v>
      </c>
    </row>
    <row r="23" spans="1:6">
      <c r="A23" s="51">
        <f>+A21+0.1</f>
        <v>4.1999999999999993</v>
      </c>
      <c r="B23" s="51" t="s">
        <v>1322</v>
      </c>
      <c r="C23" s="184" t="s">
        <v>1323</v>
      </c>
      <c r="D23" s="52"/>
      <c r="E23" s="53">
        <f t="shared" si="0"/>
        <v>0</v>
      </c>
      <c r="F23" s="54">
        <f t="shared" si="1"/>
        <v>0</v>
      </c>
    </row>
    <row r="24" spans="1:6">
      <c r="A24" s="51">
        <f>+A22+0.1</f>
        <v>4.2999999999999989</v>
      </c>
      <c r="B24" s="51" t="s">
        <v>1324</v>
      </c>
      <c r="C24" s="22" t="s">
        <v>1325</v>
      </c>
      <c r="D24" s="52"/>
      <c r="E24" s="53">
        <f t="shared" si="0"/>
        <v>0</v>
      </c>
      <c r="F24" s="54">
        <f t="shared" si="1"/>
        <v>0</v>
      </c>
    </row>
    <row r="25" spans="1:6">
      <c r="A25" s="51">
        <f t="shared" si="2"/>
        <v>4.3999999999999986</v>
      </c>
      <c r="B25" s="51" t="s">
        <v>1326</v>
      </c>
      <c r="C25" s="22" t="s">
        <v>1327</v>
      </c>
      <c r="D25" s="52"/>
      <c r="E25" s="53">
        <f t="shared" si="0"/>
        <v>0</v>
      </c>
      <c r="F25" s="54">
        <f t="shared" si="1"/>
        <v>0</v>
      </c>
    </row>
    <row r="26" spans="1:6">
      <c r="A26" s="51">
        <f t="shared" si="2"/>
        <v>4.4999999999999982</v>
      </c>
      <c r="B26" s="51" t="s">
        <v>1328</v>
      </c>
      <c r="C26" s="22" t="s">
        <v>1329</v>
      </c>
      <c r="D26" s="52"/>
      <c r="E26" s="53">
        <f t="shared" si="0"/>
        <v>0</v>
      </c>
      <c r="F26" s="54">
        <f t="shared" si="1"/>
        <v>0</v>
      </c>
    </row>
    <row r="27" spans="1:6">
      <c r="A27" s="51">
        <f t="shared" si="2"/>
        <v>4.5999999999999979</v>
      </c>
      <c r="B27" s="51" t="s">
        <v>1330</v>
      </c>
      <c r="C27" s="22" t="s">
        <v>1331</v>
      </c>
      <c r="D27" s="52"/>
      <c r="E27" s="53">
        <f t="shared" si="0"/>
        <v>0</v>
      </c>
      <c r="F27" s="54">
        <f t="shared" si="1"/>
        <v>0</v>
      </c>
    </row>
    <row r="28" spans="1:6">
      <c r="A28" s="51">
        <f t="shared" si="2"/>
        <v>4.6999999999999975</v>
      </c>
      <c r="B28" s="51" t="s">
        <v>1332</v>
      </c>
      <c r="C28" s="184" t="s">
        <v>1333</v>
      </c>
      <c r="D28" s="52"/>
      <c r="E28" s="53">
        <f t="shared" si="0"/>
        <v>0</v>
      </c>
      <c r="F28" s="54">
        <f t="shared" si="1"/>
        <v>0</v>
      </c>
    </row>
    <row r="29" spans="1:6">
      <c r="A29" s="51">
        <f t="shared" si="2"/>
        <v>4.7999999999999972</v>
      </c>
      <c r="B29" s="51" t="s">
        <v>696</v>
      </c>
      <c r="C29" s="22" t="s">
        <v>1334</v>
      </c>
      <c r="D29" s="52"/>
      <c r="E29" s="53">
        <f t="shared" si="0"/>
        <v>0</v>
      </c>
      <c r="F29" s="54">
        <f t="shared" si="1"/>
        <v>0</v>
      </c>
    </row>
    <row r="30" spans="1:6">
      <c r="A30" s="51" t="s">
        <v>1335</v>
      </c>
      <c r="B30" s="51" t="s">
        <v>700</v>
      </c>
      <c r="C30" s="184" t="s">
        <v>1336</v>
      </c>
      <c r="D30" s="52"/>
      <c r="E30" s="53">
        <f t="shared" si="0"/>
        <v>0</v>
      </c>
      <c r="F30" s="54">
        <f t="shared" si="1"/>
        <v>0</v>
      </c>
    </row>
    <row r="31" spans="1:6">
      <c r="A31" s="51" t="s">
        <v>261</v>
      </c>
      <c r="B31" s="51" t="s">
        <v>702</v>
      </c>
      <c r="C31" s="184" t="s">
        <v>1337</v>
      </c>
      <c r="D31" s="52"/>
      <c r="E31" s="53">
        <f t="shared" si="0"/>
        <v>0</v>
      </c>
      <c r="F31" s="54">
        <f t="shared" si="1"/>
        <v>0</v>
      </c>
    </row>
    <row r="32" spans="1:6">
      <c r="A32" s="51" t="s">
        <v>262</v>
      </c>
      <c r="B32" s="51" t="s">
        <v>704</v>
      </c>
      <c r="C32" s="184" t="s">
        <v>1338</v>
      </c>
      <c r="D32" s="52"/>
      <c r="E32" s="53">
        <f t="shared" si="0"/>
        <v>0</v>
      </c>
      <c r="F32" s="54">
        <f t="shared" si="1"/>
        <v>0</v>
      </c>
    </row>
    <row r="33" spans="1:6">
      <c r="A33" s="51" t="s">
        <v>263</v>
      </c>
      <c r="B33" s="51" t="s">
        <v>706</v>
      </c>
      <c r="C33" s="184" t="s">
        <v>1339</v>
      </c>
      <c r="D33" s="52"/>
      <c r="E33" s="53">
        <f t="shared" si="0"/>
        <v>0</v>
      </c>
      <c r="F33" s="54">
        <f t="shared" si="1"/>
        <v>0</v>
      </c>
    </row>
    <row r="34" spans="1:6">
      <c r="A34" s="51" t="s">
        <v>264</v>
      </c>
      <c r="B34" s="51" t="s">
        <v>708</v>
      </c>
      <c r="C34" s="184" t="s">
        <v>1340</v>
      </c>
      <c r="D34" s="52"/>
      <c r="E34" s="53">
        <f t="shared" si="0"/>
        <v>0</v>
      </c>
      <c r="F34" s="54">
        <f t="shared" si="1"/>
        <v>0</v>
      </c>
    </row>
    <row r="35" spans="1:6">
      <c r="A35" s="51" t="s">
        <v>265</v>
      </c>
      <c r="B35" s="51" t="s">
        <v>712</v>
      </c>
      <c r="C35" s="173" t="s">
        <v>1341</v>
      </c>
      <c r="D35" s="52"/>
      <c r="E35" s="53">
        <f t="shared" si="0"/>
        <v>0</v>
      </c>
      <c r="F35" s="54">
        <f t="shared" si="1"/>
        <v>0</v>
      </c>
    </row>
    <row r="36" spans="1:6">
      <c r="A36" s="51" t="s">
        <v>266</v>
      </c>
      <c r="B36" s="51" t="s">
        <v>714</v>
      </c>
      <c r="C36" s="173" t="s">
        <v>1342</v>
      </c>
      <c r="D36" s="52"/>
      <c r="E36" s="53">
        <f t="shared" si="0"/>
        <v>0</v>
      </c>
      <c r="F36" s="54">
        <f t="shared" si="1"/>
        <v>0</v>
      </c>
    </row>
    <row r="37" spans="1:6">
      <c r="A37" s="51" t="s">
        <v>1343</v>
      </c>
      <c r="B37" s="51" t="s">
        <v>717</v>
      </c>
      <c r="C37" s="22" t="s">
        <v>1344</v>
      </c>
      <c r="D37" s="52"/>
      <c r="E37" s="53">
        <f t="shared" si="0"/>
        <v>0</v>
      </c>
      <c r="F37" s="54">
        <f t="shared" si="1"/>
        <v>0</v>
      </c>
    </row>
    <row r="38" spans="1:6">
      <c r="A38" s="25">
        <v>400</v>
      </c>
      <c r="B38" s="25" t="s">
        <v>1345</v>
      </c>
      <c r="C38" s="30" t="s">
        <v>1346</v>
      </c>
      <c r="D38" s="61">
        <f>SUM(D30:D37)</f>
        <v>0</v>
      </c>
      <c r="E38" s="61">
        <f>SUM(E30:E37)</f>
        <v>0</v>
      </c>
      <c r="F38" s="61">
        <f>SUM(F30:F37)</f>
        <v>0</v>
      </c>
    </row>
    <row r="39" spans="1:6">
      <c r="A39" s="1"/>
      <c r="D39" s="1"/>
      <c r="E39" s="1"/>
      <c r="F39" s="1"/>
    </row>
  </sheetData>
  <mergeCells count="1">
    <mergeCell ref="B18:F18"/>
  </mergeCells>
  <pageMargins left="0.7" right="0.7" top="0.75" bottom="0.75" header="0.3" footer="0.3"/>
  <pageSetup scale="65"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56"/>
  <sheetViews>
    <sheetView workbookViewId="0"/>
  </sheetViews>
  <sheetFormatPr defaultColWidth="15.28515625" defaultRowHeight="14.45"/>
  <cols>
    <col min="1" max="1" width="7.42578125" bestFit="1" customWidth="1"/>
    <col min="2" max="2" width="15.85546875" customWidth="1"/>
    <col min="3" max="3" width="16.42578125" customWidth="1"/>
    <col min="4" max="4" width="29.7109375" customWidth="1"/>
    <col min="5" max="5" width="24.85546875" bestFit="1" customWidth="1"/>
    <col min="6" max="6" width="18.85546875" bestFit="1" customWidth="1"/>
  </cols>
  <sheetData>
    <row r="1" spans="1:7" s="1" customFormat="1" ht="21">
      <c r="A1" s="4" t="s">
        <v>0</v>
      </c>
      <c r="D1" s="2"/>
      <c r="E1" s="2"/>
      <c r="F1" s="2"/>
      <c r="G1" s="3"/>
    </row>
    <row r="2" spans="1:7" s="1" customFormat="1" ht="21">
      <c r="A2" s="4"/>
      <c r="B2" s="91" t="s">
        <v>1347</v>
      </c>
      <c r="D2" s="2"/>
      <c r="E2" s="2"/>
      <c r="F2" s="2"/>
      <c r="G2" s="3"/>
    </row>
    <row r="3" spans="1:7" s="1" customFormat="1" ht="21">
      <c r="A3" s="5" t="s">
        <v>1348</v>
      </c>
      <c r="D3" s="2"/>
      <c r="E3" s="2"/>
      <c r="F3" s="2"/>
      <c r="G3" s="3"/>
    </row>
    <row r="4" spans="1:7" s="1" customFormat="1" ht="12.95">
      <c r="A4" s="6"/>
      <c r="D4" s="2"/>
      <c r="E4" s="2"/>
      <c r="F4" s="2"/>
      <c r="G4" s="3"/>
    </row>
    <row r="5" spans="1:7" s="1" customFormat="1" ht="12.95">
      <c r="A5" s="7" t="s">
        <v>3</v>
      </c>
      <c r="D5" s="2"/>
      <c r="E5" s="2"/>
      <c r="F5" s="2"/>
      <c r="G5" s="3"/>
    </row>
    <row r="6" spans="1:7" s="1" customFormat="1" ht="12.75" customHeight="1">
      <c r="A6" s="8"/>
      <c r="B6" s="1" t="s">
        <v>4</v>
      </c>
      <c r="D6" s="2"/>
      <c r="E6" s="2"/>
      <c r="F6" s="2"/>
      <c r="G6" s="3"/>
    </row>
    <row r="7" spans="1:7" s="1" customFormat="1" ht="12.75" customHeight="1">
      <c r="A7" s="9"/>
      <c r="B7" s="1" t="s">
        <v>5</v>
      </c>
      <c r="D7" s="2"/>
      <c r="E7" s="2"/>
      <c r="F7" s="2"/>
      <c r="G7" s="3"/>
    </row>
    <row r="8" spans="1:7" s="1" customFormat="1" ht="12.75" customHeight="1">
      <c r="A8" s="10"/>
      <c r="B8" s="1" t="s">
        <v>6</v>
      </c>
      <c r="D8" s="2"/>
      <c r="E8" s="2"/>
      <c r="F8" s="2"/>
      <c r="G8" s="3"/>
    </row>
    <row r="9" spans="1:7" s="1" customFormat="1" ht="12.75" customHeight="1">
      <c r="A9" s="11"/>
      <c r="B9" s="1" t="s">
        <v>7</v>
      </c>
      <c r="D9" s="2"/>
      <c r="E9" s="2"/>
      <c r="F9" s="2"/>
      <c r="G9" s="3"/>
    </row>
    <row r="10" spans="1:7" s="1" customFormat="1" ht="12.75" customHeight="1">
      <c r="A10" s="12"/>
      <c r="B10" s="1" t="s">
        <v>8</v>
      </c>
      <c r="D10" s="2"/>
      <c r="E10" s="2"/>
      <c r="F10" s="2"/>
      <c r="G10" s="3"/>
    </row>
    <row r="11" spans="1:7" s="1" customFormat="1" ht="12.75" customHeight="1">
      <c r="A11" s="13"/>
      <c r="B11" s="1" t="s">
        <v>9</v>
      </c>
      <c r="D11" s="2"/>
      <c r="E11" s="2"/>
      <c r="F11" s="2"/>
      <c r="G11" s="3"/>
    </row>
    <row r="12" spans="1:7" s="1" customFormat="1" ht="12.75" customHeight="1">
      <c r="A12" s="14"/>
      <c r="B12" s="1" t="s">
        <v>10</v>
      </c>
      <c r="D12" s="2"/>
      <c r="E12" s="2"/>
      <c r="F12" s="2"/>
      <c r="G12" s="3"/>
    </row>
    <row r="13" spans="1:7" s="1" customFormat="1" ht="12.75" customHeight="1" thickBot="1">
      <c r="A13" s="15"/>
      <c r="B13" s="1" t="s">
        <v>11</v>
      </c>
      <c r="D13" s="2"/>
      <c r="E13" s="2"/>
      <c r="F13" s="2"/>
      <c r="G13" s="3"/>
    </row>
    <row r="14" spans="1:7" s="1" customFormat="1" ht="12.75" customHeight="1" thickBot="1">
      <c r="A14" s="16"/>
      <c r="B14" s="1" t="s">
        <v>12</v>
      </c>
      <c r="D14" s="2"/>
      <c r="E14" s="2"/>
      <c r="F14" s="2"/>
      <c r="G14" s="3"/>
    </row>
    <row r="18" spans="1:7" ht="18.95" thickBot="1">
      <c r="A18" s="130"/>
      <c r="B18" s="1240" t="s">
        <v>1349</v>
      </c>
      <c r="C18" s="1240"/>
      <c r="D18" s="1240"/>
    </row>
    <row r="19" spans="1:7">
      <c r="A19" s="131" t="s">
        <v>15</v>
      </c>
      <c r="B19" s="132" t="s">
        <v>16</v>
      </c>
      <c r="C19" s="133">
        <v>1</v>
      </c>
      <c r="D19" s="133">
        <v>2</v>
      </c>
      <c r="E19" s="133">
        <v>3</v>
      </c>
      <c r="F19" s="133">
        <v>4</v>
      </c>
      <c r="G19" s="134">
        <v>5</v>
      </c>
    </row>
    <row r="20" spans="1:7" ht="15" thickBot="1">
      <c r="A20" s="131"/>
      <c r="B20" s="142" t="s">
        <v>19</v>
      </c>
      <c r="C20" s="143" t="s">
        <v>1350</v>
      </c>
      <c r="D20" s="143" t="s">
        <v>1351</v>
      </c>
      <c r="E20" s="143" t="s">
        <v>1352</v>
      </c>
      <c r="F20" s="143" t="s">
        <v>1353</v>
      </c>
      <c r="G20" s="144" t="s">
        <v>1354</v>
      </c>
    </row>
    <row r="21" spans="1:7">
      <c r="A21" s="145" t="s">
        <v>305</v>
      </c>
      <c r="B21" s="150" t="s">
        <v>1355</v>
      </c>
      <c r="C21" s="35"/>
      <c r="D21" s="35"/>
      <c r="E21" s="35"/>
      <c r="F21" s="185"/>
      <c r="G21" s="136"/>
    </row>
    <row r="22" spans="1:7">
      <c r="A22" s="146">
        <f>+A21+0.1</f>
        <v>1.2000000000000002</v>
      </c>
      <c r="B22" s="135"/>
      <c r="C22" s="35"/>
      <c r="D22" s="35"/>
      <c r="E22" s="35"/>
      <c r="F22" s="35"/>
      <c r="G22" s="136"/>
    </row>
    <row r="23" spans="1:7">
      <c r="A23" s="146">
        <f>+A22+0.1</f>
        <v>1.3000000000000003</v>
      </c>
      <c r="B23" s="135"/>
      <c r="C23" s="35"/>
      <c r="D23" s="35"/>
      <c r="E23" s="35"/>
      <c r="F23" s="35"/>
      <c r="G23" s="136"/>
    </row>
    <row r="24" spans="1:7" ht="26.1">
      <c r="A24" s="147" t="s">
        <v>32</v>
      </c>
      <c r="B24" s="149"/>
      <c r="C24" s="35"/>
      <c r="D24" s="35"/>
      <c r="E24" s="35"/>
      <c r="F24" s="35" t="s">
        <v>1356</v>
      </c>
      <c r="G24" s="137" t="s">
        <v>34</v>
      </c>
    </row>
    <row r="25" spans="1:7" ht="15" thickBot="1">
      <c r="A25" s="148" t="s">
        <v>412</v>
      </c>
      <c r="B25" s="138" t="s">
        <v>1357</v>
      </c>
      <c r="C25" s="139" t="s">
        <v>359</v>
      </c>
      <c r="D25" s="139"/>
      <c r="E25" s="139"/>
      <c r="F25" s="186" t="s">
        <v>1358</v>
      </c>
      <c r="G25" s="140">
        <f>SUM(G21:G23)</f>
        <v>0</v>
      </c>
    </row>
    <row r="26" spans="1:7">
      <c r="A26" s="130"/>
      <c r="B26" s="3"/>
      <c r="C26" s="141"/>
      <c r="D26" s="3"/>
    </row>
    <row r="28" spans="1:7" ht="18.95" thickBot="1">
      <c r="A28" s="130"/>
      <c r="B28" s="1240" t="s">
        <v>1359</v>
      </c>
      <c r="C28" s="1240"/>
      <c r="D28" s="1240"/>
    </row>
    <row r="29" spans="1:7">
      <c r="A29" s="131" t="s">
        <v>50</v>
      </c>
      <c r="B29" s="132" t="s">
        <v>16</v>
      </c>
      <c r="C29" s="133">
        <v>1</v>
      </c>
      <c r="D29" s="133">
        <v>2</v>
      </c>
      <c r="E29" s="133">
        <v>3</v>
      </c>
      <c r="F29" s="133">
        <v>4</v>
      </c>
      <c r="G29" s="134">
        <v>5</v>
      </c>
    </row>
    <row r="30" spans="1:7" ht="15" thickBot="1">
      <c r="A30" s="131"/>
      <c r="B30" s="142" t="s">
        <v>19</v>
      </c>
      <c r="C30" s="143" t="s">
        <v>1350</v>
      </c>
      <c r="D30" s="143" t="s">
        <v>1351</v>
      </c>
      <c r="E30" s="143" t="s">
        <v>1352</v>
      </c>
      <c r="F30" s="143" t="s">
        <v>1353</v>
      </c>
      <c r="G30" s="144" t="s">
        <v>1354</v>
      </c>
    </row>
    <row r="31" spans="1:7">
      <c r="A31" s="145" t="s">
        <v>51</v>
      </c>
      <c r="B31" s="150" t="s">
        <v>1355</v>
      </c>
      <c r="C31" s="35"/>
      <c r="D31" s="35"/>
      <c r="E31" s="35"/>
      <c r="F31" s="35"/>
      <c r="G31" s="136"/>
    </row>
    <row r="32" spans="1:7">
      <c r="A32" s="146">
        <f>+A31+0.1</f>
        <v>2.2000000000000002</v>
      </c>
      <c r="B32" s="135"/>
      <c r="C32" s="35"/>
      <c r="D32" s="35"/>
      <c r="E32" s="35"/>
      <c r="F32" s="35"/>
      <c r="G32" s="136"/>
    </row>
    <row r="33" spans="1:7">
      <c r="A33" s="146">
        <f>+A32+0.1</f>
        <v>2.3000000000000003</v>
      </c>
      <c r="B33" s="135"/>
      <c r="C33" s="35"/>
      <c r="D33" s="35"/>
      <c r="E33" s="35"/>
      <c r="F33" s="35"/>
      <c r="G33" s="136"/>
    </row>
    <row r="34" spans="1:7" ht="26.1">
      <c r="A34" s="147" t="s">
        <v>32</v>
      </c>
      <c r="B34" s="149"/>
      <c r="C34" s="35"/>
      <c r="D34" s="35"/>
      <c r="E34" s="35"/>
      <c r="F34" s="35" t="s">
        <v>1356</v>
      </c>
      <c r="G34" s="137" t="s">
        <v>34</v>
      </c>
    </row>
    <row r="35" spans="1:7" ht="15" thickBot="1">
      <c r="A35" s="148" t="s">
        <v>412</v>
      </c>
      <c r="B35" s="138" t="s">
        <v>1360</v>
      </c>
      <c r="C35" s="139" t="s">
        <v>359</v>
      </c>
      <c r="D35" s="139"/>
      <c r="E35" s="139"/>
      <c r="F35" s="151" t="s">
        <v>1358</v>
      </c>
      <c r="G35" s="140">
        <f>SUM(G31:G33)</f>
        <v>0</v>
      </c>
    </row>
    <row r="36" spans="1:7">
      <c r="A36" s="130"/>
      <c r="B36" s="3"/>
      <c r="C36" s="141"/>
      <c r="D36" s="3"/>
    </row>
    <row r="38" spans="1:7" ht="18.95" thickBot="1">
      <c r="A38" s="130"/>
      <c r="B38" s="1240" t="s">
        <v>1361</v>
      </c>
      <c r="C38" s="1240"/>
      <c r="D38" s="1240"/>
    </row>
    <row r="39" spans="1:7">
      <c r="A39" s="131" t="s">
        <v>17</v>
      </c>
      <c r="B39" s="132" t="s">
        <v>16</v>
      </c>
      <c r="C39" s="133">
        <v>1</v>
      </c>
      <c r="D39" s="133">
        <v>2</v>
      </c>
      <c r="E39" s="133">
        <v>3</v>
      </c>
      <c r="F39" s="133">
        <v>4</v>
      </c>
      <c r="G39" s="134">
        <v>5</v>
      </c>
    </row>
    <row r="40" spans="1:7" ht="15" thickBot="1">
      <c r="A40" s="131"/>
      <c r="B40" s="142" t="s">
        <v>19</v>
      </c>
      <c r="C40" s="143" t="s">
        <v>1350</v>
      </c>
      <c r="D40" s="143" t="s">
        <v>1351</v>
      </c>
      <c r="E40" s="143" t="s">
        <v>1352</v>
      </c>
      <c r="F40" s="143" t="s">
        <v>1353</v>
      </c>
      <c r="G40" s="144" t="s">
        <v>1354</v>
      </c>
    </row>
    <row r="41" spans="1:7">
      <c r="A41" s="145" t="s">
        <v>812</v>
      </c>
      <c r="B41" s="150" t="s">
        <v>1355</v>
      </c>
      <c r="C41" s="35"/>
      <c r="D41" s="35"/>
      <c r="E41" s="35"/>
      <c r="F41" s="35"/>
      <c r="G41" s="136"/>
    </row>
    <row r="42" spans="1:7">
      <c r="A42" s="146">
        <f>+A41+0.1</f>
        <v>3.2</v>
      </c>
      <c r="B42" s="135"/>
      <c r="C42" s="35"/>
      <c r="D42" s="35"/>
      <c r="E42" s="35"/>
      <c r="F42" s="35"/>
      <c r="G42" s="136"/>
    </row>
    <row r="43" spans="1:7">
      <c r="A43" s="146">
        <f>+A42+0.1</f>
        <v>3.3000000000000003</v>
      </c>
      <c r="B43" s="135"/>
      <c r="C43" s="35"/>
      <c r="D43" s="35"/>
      <c r="E43" s="35"/>
      <c r="F43" s="35"/>
      <c r="G43" s="136"/>
    </row>
    <row r="44" spans="1:7" ht="26.1">
      <c r="A44" s="147" t="s">
        <v>32</v>
      </c>
      <c r="B44" s="149"/>
      <c r="C44" s="35"/>
      <c r="D44" s="35"/>
      <c r="E44" s="35"/>
      <c r="F44" s="35" t="s">
        <v>1356</v>
      </c>
      <c r="G44" s="137" t="s">
        <v>34</v>
      </c>
    </row>
    <row r="45" spans="1:7" ht="15" thickBot="1">
      <c r="A45" s="148" t="s">
        <v>412</v>
      </c>
      <c r="B45" s="138" t="s">
        <v>1362</v>
      </c>
      <c r="C45" s="139" t="s">
        <v>359</v>
      </c>
      <c r="D45" s="139"/>
      <c r="E45" s="139"/>
      <c r="F45" s="151" t="s">
        <v>1358</v>
      </c>
      <c r="G45" s="140">
        <f>SUM(G41:G43)</f>
        <v>0</v>
      </c>
    </row>
    <row r="46" spans="1:7">
      <c r="A46" s="152"/>
      <c r="B46" s="153"/>
      <c r="C46" s="154"/>
      <c r="D46" s="154"/>
      <c r="E46" s="154"/>
      <c r="F46" s="155"/>
      <c r="G46" s="156"/>
    </row>
    <row r="47" spans="1:7">
      <c r="A47" s="130"/>
      <c r="B47" s="3"/>
      <c r="C47" s="141"/>
      <c r="D47" s="3"/>
    </row>
    <row r="48" spans="1:7" ht="18.95" thickBot="1">
      <c r="A48" s="130"/>
      <c r="B48" s="1240" t="s">
        <v>1363</v>
      </c>
      <c r="C48" s="1240"/>
      <c r="D48" s="1240"/>
    </row>
    <row r="49" spans="1:7">
      <c r="A49" s="131" t="s">
        <v>48</v>
      </c>
      <c r="B49" s="132" t="s">
        <v>16</v>
      </c>
      <c r="C49" s="133">
        <v>1</v>
      </c>
      <c r="D49" s="133">
        <v>2</v>
      </c>
      <c r="E49" s="133">
        <v>3</v>
      </c>
      <c r="F49" s="133">
        <v>4</v>
      </c>
      <c r="G49" s="134">
        <v>5</v>
      </c>
    </row>
    <row r="50" spans="1:7" ht="15" thickBot="1">
      <c r="A50" s="131"/>
      <c r="B50" s="142" t="s">
        <v>19</v>
      </c>
      <c r="C50" s="143" t="s">
        <v>1350</v>
      </c>
      <c r="D50" s="143" t="s">
        <v>1351</v>
      </c>
      <c r="E50" s="143" t="s">
        <v>1352</v>
      </c>
      <c r="F50" s="143" t="s">
        <v>1353</v>
      </c>
      <c r="G50" s="144" t="s">
        <v>1354</v>
      </c>
    </row>
    <row r="51" spans="1:7">
      <c r="A51" s="145" t="s">
        <v>824</v>
      </c>
      <c r="B51" s="150" t="s">
        <v>1355</v>
      </c>
      <c r="C51" s="35"/>
      <c r="D51" s="35"/>
      <c r="E51" s="35"/>
      <c r="F51" s="35"/>
      <c r="G51" s="136"/>
    </row>
    <row r="52" spans="1:7">
      <c r="A52" s="146">
        <f>+A51+0.1</f>
        <v>4.1999999999999993</v>
      </c>
      <c r="B52" s="135"/>
      <c r="C52" s="35"/>
      <c r="D52" s="35"/>
      <c r="E52" s="35"/>
      <c r="F52" s="35"/>
      <c r="G52" s="136"/>
    </row>
    <row r="53" spans="1:7">
      <c r="A53" s="146">
        <f>+A52+0.1</f>
        <v>4.2999999999999989</v>
      </c>
      <c r="B53" s="135"/>
      <c r="C53" s="35"/>
      <c r="D53" s="35"/>
      <c r="E53" s="35"/>
      <c r="F53" s="35"/>
      <c r="G53" s="136"/>
    </row>
    <row r="54" spans="1:7" ht="26.1">
      <c r="A54" s="147" t="s">
        <v>32</v>
      </c>
      <c r="B54" s="149"/>
      <c r="C54" s="35"/>
      <c r="D54" s="35"/>
      <c r="E54" s="35"/>
      <c r="F54" s="35" t="s">
        <v>1356</v>
      </c>
      <c r="G54" s="137" t="s">
        <v>34</v>
      </c>
    </row>
    <row r="55" spans="1:7" ht="15" thickBot="1">
      <c r="A55" s="148" t="s">
        <v>412</v>
      </c>
      <c r="B55" s="138" t="s">
        <v>1364</v>
      </c>
      <c r="C55" s="139" t="s">
        <v>359</v>
      </c>
      <c r="D55" s="139"/>
      <c r="E55" s="139"/>
      <c r="F55" s="151" t="s">
        <v>1358</v>
      </c>
      <c r="G55" s="140">
        <f>SUM(G51:G53)</f>
        <v>0</v>
      </c>
    </row>
    <row r="56" spans="1:7">
      <c r="A56" s="130"/>
      <c r="B56" s="3"/>
      <c r="C56" s="141"/>
      <c r="D56" s="3"/>
    </row>
  </sheetData>
  <mergeCells count="4">
    <mergeCell ref="B18:D18"/>
    <mergeCell ref="B28:D28"/>
    <mergeCell ref="B38:D38"/>
    <mergeCell ref="B48:D48"/>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2</xdr:col>
                    <xdr:colOff>38100</xdr:colOff>
                    <xdr:row>19</xdr:row>
                    <xdr:rowOff>190500</xdr:rowOff>
                  </from>
                  <to>
                    <xdr:col>2</xdr:col>
                    <xdr:colOff>850900</xdr:colOff>
                    <xdr:row>21</xdr:row>
                    <xdr:rowOff>12700</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2</xdr:col>
                    <xdr:colOff>38100</xdr:colOff>
                    <xdr:row>20</xdr:row>
                    <xdr:rowOff>190500</xdr:rowOff>
                  </from>
                  <to>
                    <xdr:col>2</xdr:col>
                    <xdr:colOff>850900</xdr:colOff>
                    <xdr:row>22</xdr:row>
                    <xdr:rowOff>31750</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2</xdr:col>
                    <xdr:colOff>38100</xdr:colOff>
                    <xdr:row>21</xdr:row>
                    <xdr:rowOff>190500</xdr:rowOff>
                  </from>
                  <to>
                    <xdr:col>2</xdr:col>
                    <xdr:colOff>850900</xdr:colOff>
                    <xdr:row>23</xdr:row>
                    <xdr:rowOff>31750</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from>
                    <xdr:col>2</xdr:col>
                    <xdr:colOff>38100</xdr:colOff>
                    <xdr:row>29</xdr:row>
                    <xdr:rowOff>190500</xdr:rowOff>
                  </from>
                  <to>
                    <xdr:col>2</xdr:col>
                    <xdr:colOff>850900</xdr:colOff>
                    <xdr:row>31</xdr:row>
                    <xdr:rowOff>12700</xdr:rowOff>
                  </to>
                </anchor>
              </controlPr>
            </control>
          </mc:Choice>
        </mc:AlternateContent>
        <mc:AlternateContent xmlns:mc="http://schemas.openxmlformats.org/markup-compatibility/2006">
          <mc:Choice Requires="x14">
            <control shapeId="3079" r:id="rId8" name="Check Box 7">
              <controlPr defaultSize="0" autoFill="0" autoLine="0" autoPict="0">
                <anchor moveWithCells="1">
                  <from>
                    <xdr:col>2</xdr:col>
                    <xdr:colOff>38100</xdr:colOff>
                    <xdr:row>30</xdr:row>
                    <xdr:rowOff>190500</xdr:rowOff>
                  </from>
                  <to>
                    <xdr:col>2</xdr:col>
                    <xdr:colOff>850900</xdr:colOff>
                    <xdr:row>32</xdr:row>
                    <xdr:rowOff>31750</xdr:rowOff>
                  </to>
                </anchor>
              </controlPr>
            </control>
          </mc:Choice>
        </mc:AlternateContent>
        <mc:AlternateContent xmlns:mc="http://schemas.openxmlformats.org/markup-compatibility/2006">
          <mc:Choice Requires="x14">
            <control shapeId="3080" r:id="rId9" name="Check Box 8">
              <controlPr defaultSize="0" autoFill="0" autoLine="0" autoPict="0">
                <anchor moveWithCells="1">
                  <from>
                    <xdr:col>2</xdr:col>
                    <xdr:colOff>38100</xdr:colOff>
                    <xdr:row>31</xdr:row>
                    <xdr:rowOff>190500</xdr:rowOff>
                  </from>
                  <to>
                    <xdr:col>2</xdr:col>
                    <xdr:colOff>850900</xdr:colOff>
                    <xdr:row>33</xdr:row>
                    <xdr:rowOff>31750</xdr:rowOff>
                  </to>
                </anchor>
              </controlPr>
            </control>
          </mc:Choice>
        </mc:AlternateContent>
        <mc:AlternateContent xmlns:mc="http://schemas.openxmlformats.org/markup-compatibility/2006">
          <mc:Choice Requires="x14">
            <control shapeId="3082" r:id="rId10" name="Check Box 10">
              <controlPr defaultSize="0" autoFill="0" autoLine="0" autoPict="0">
                <anchor moveWithCells="1">
                  <from>
                    <xdr:col>2</xdr:col>
                    <xdr:colOff>38100</xdr:colOff>
                    <xdr:row>39</xdr:row>
                    <xdr:rowOff>190500</xdr:rowOff>
                  </from>
                  <to>
                    <xdr:col>2</xdr:col>
                    <xdr:colOff>850900</xdr:colOff>
                    <xdr:row>41</xdr:row>
                    <xdr:rowOff>12700</xdr:rowOff>
                  </to>
                </anchor>
              </controlPr>
            </control>
          </mc:Choice>
        </mc:AlternateContent>
        <mc:AlternateContent xmlns:mc="http://schemas.openxmlformats.org/markup-compatibility/2006">
          <mc:Choice Requires="x14">
            <control shapeId="3083" r:id="rId11" name="Check Box 11">
              <controlPr defaultSize="0" autoFill="0" autoLine="0" autoPict="0">
                <anchor moveWithCells="1">
                  <from>
                    <xdr:col>2</xdr:col>
                    <xdr:colOff>38100</xdr:colOff>
                    <xdr:row>40</xdr:row>
                    <xdr:rowOff>190500</xdr:rowOff>
                  </from>
                  <to>
                    <xdr:col>2</xdr:col>
                    <xdr:colOff>850900</xdr:colOff>
                    <xdr:row>42</xdr:row>
                    <xdr:rowOff>31750</xdr:rowOff>
                  </to>
                </anchor>
              </controlPr>
            </control>
          </mc:Choice>
        </mc:AlternateContent>
        <mc:AlternateContent xmlns:mc="http://schemas.openxmlformats.org/markup-compatibility/2006">
          <mc:Choice Requires="x14">
            <control shapeId="3084" r:id="rId12" name="Check Box 12">
              <controlPr defaultSize="0" autoFill="0" autoLine="0" autoPict="0">
                <anchor moveWithCells="1">
                  <from>
                    <xdr:col>2</xdr:col>
                    <xdr:colOff>38100</xdr:colOff>
                    <xdr:row>41</xdr:row>
                    <xdr:rowOff>190500</xdr:rowOff>
                  </from>
                  <to>
                    <xdr:col>2</xdr:col>
                    <xdr:colOff>850900</xdr:colOff>
                    <xdr:row>43</xdr:row>
                    <xdr:rowOff>31750</xdr:rowOff>
                  </to>
                </anchor>
              </controlPr>
            </control>
          </mc:Choice>
        </mc:AlternateContent>
        <mc:AlternateContent xmlns:mc="http://schemas.openxmlformats.org/markup-compatibility/2006">
          <mc:Choice Requires="x14">
            <control shapeId="3086" r:id="rId13" name="Check Box 14">
              <controlPr defaultSize="0" autoFill="0" autoLine="0" autoPict="0">
                <anchor moveWithCells="1">
                  <from>
                    <xdr:col>2</xdr:col>
                    <xdr:colOff>38100</xdr:colOff>
                    <xdr:row>49</xdr:row>
                    <xdr:rowOff>190500</xdr:rowOff>
                  </from>
                  <to>
                    <xdr:col>2</xdr:col>
                    <xdr:colOff>850900</xdr:colOff>
                    <xdr:row>51</xdr:row>
                    <xdr:rowOff>12700</xdr:rowOff>
                  </to>
                </anchor>
              </controlPr>
            </control>
          </mc:Choice>
        </mc:AlternateContent>
        <mc:AlternateContent xmlns:mc="http://schemas.openxmlformats.org/markup-compatibility/2006">
          <mc:Choice Requires="x14">
            <control shapeId="3087" r:id="rId14" name="Check Box 15">
              <controlPr defaultSize="0" autoFill="0" autoLine="0" autoPict="0">
                <anchor moveWithCells="1">
                  <from>
                    <xdr:col>2</xdr:col>
                    <xdr:colOff>38100</xdr:colOff>
                    <xdr:row>50</xdr:row>
                    <xdr:rowOff>190500</xdr:rowOff>
                  </from>
                  <to>
                    <xdr:col>2</xdr:col>
                    <xdr:colOff>850900</xdr:colOff>
                    <xdr:row>52</xdr:row>
                    <xdr:rowOff>31750</xdr:rowOff>
                  </to>
                </anchor>
              </controlPr>
            </control>
          </mc:Choice>
        </mc:AlternateContent>
        <mc:AlternateContent xmlns:mc="http://schemas.openxmlformats.org/markup-compatibility/2006">
          <mc:Choice Requires="x14">
            <control shapeId="3088" r:id="rId15" name="Check Box 16">
              <controlPr defaultSize="0" autoFill="0" autoLine="0" autoPict="0">
                <anchor moveWithCells="1">
                  <from>
                    <xdr:col>2</xdr:col>
                    <xdr:colOff>38100</xdr:colOff>
                    <xdr:row>51</xdr:row>
                    <xdr:rowOff>190500</xdr:rowOff>
                  </from>
                  <to>
                    <xdr:col>2</xdr:col>
                    <xdr:colOff>850900</xdr:colOff>
                    <xdr:row>53</xdr:row>
                    <xdr:rowOff>31750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06"/>
  <sheetViews>
    <sheetView workbookViewId="0"/>
  </sheetViews>
  <sheetFormatPr defaultRowHeight="14.45"/>
  <cols>
    <col min="1" max="1" width="10.85546875" customWidth="1"/>
    <col min="2" max="2" width="14.140625" customWidth="1"/>
    <col min="3" max="3" width="42.5703125" customWidth="1"/>
    <col min="4" max="4" width="22" customWidth="1"/>
    <col min="5" max="5" width="23.5703125" bestFit="1" customWidth="1"/>
    <col min="6" max="6" width="22.28515625" customWidth="1"/>
    <col min="7" max="7" width="16.7109375" customWidth="1"/>
  </cols>
  <sheetData>
    <row r="1" spans="1:6" s="1" customFormat="1" ht="21">
      <c r="A1" s="4" t="s">
        <v>0</v>
      </c>
      <c r="D1" s="2"/>
      <c r="E1" s="2"/>
      <c r="F1" s="3"/>
    </row>
    <row r="2" spans="1:6" s="1" customFormat="1" ht="21">
      <c r="A2" s="4"/>
      <c r="B2" s="91" t="s">
        <v>1365</v>
      </c>
      <c r="D2" s="2"/>
      <c r="E2" s="2"/>
      <c r="F2" s="3"/>
    </row>
    <row r="3" spans="1:6" s="1" customFormat="1" ht="21">
      <c r="A3" s="5" t="s">
        <v>1348</v>
      </c>
      <c r="D3" s="2"/>
      <c r="E3" s="2"/>
      <c r="F3" s="3"/>
    </row>
    <row r="4" spans="1:6" s="1" customFormat="1" ht="12.95">
      <c r="A4" s="6"/>
      <c r="D4" s="2"/>
      <c r="E4" s="2"/>
      <c r="F4" s="3"/>
    </row>
    <row r="5" spans="1:6" s="1" customFormat="1" ht="12.95">
      <c r="A5" s="7" t="s">
        <v>3</v>
      </c>
      <c r="D5" s="2"/>
      <c r="E5" s="2"/>
      <c r="F5" s="3"/>
    </row>
    <row r="6" spans="1:6" s="1" customFormat="1" ht="12.75" customHeight="1">
      <c r="A6" s="8"/>
      <c r="B6" s="1" t="s">
        <v>4</v>
      </c>
      <c r="D6" s="2"/>
      <c r="E6" s="2"/>
      <c r="F6" s="3"/>
    </row>
    <row r="7" spans="1:6" s="1" customFormat="1" ht="12.75" customHeight="1">
      <c r="A7" s="9"/>
      <c r="B7" s="1" t="s">
        <v>5</v>
      </c>
      <c r="D7" s="2"/>
      <c r="E7" s="2"/>
      <c r="F7" s="3"/>
    </row>
    <row r="8" spans="1:6" s="1" customFormat="1" ht="12.75" customHeight="1">
      <c r="A8" s="10"/>
      <c r="B8" s="1" t="s">
        <v>6</v>
      </c>
      <c r="D8" s="2"/>
      <c r="E8" s="2"/>
      <c r="F8" s="3"/>
    </row>
    <row r="9" spans="1:6" s="1" customFormat="1" ht="12.75" customHeight="1">
      <c r="A9" s="11"/>
      <c r="B9" s="1" t="s">
        <v>7</v>
      </c>
      <c r="D9" s="2"/>
      <c r="E9" s="2"/>
      <c r="F9" s="3"/>
    </row>
    <row r="10" spans="1:6" s="1" customFormat="1" ht="12.75" customHeight="1">
      <c r="A10" s="12"/>
      <c r="B10" s="1" t="s">
        <v>8</v>
      </c>
      <c r="D10" s="2"/>
      <c r="E10" s="2"/>
      <c r="F10" s="3"/>
    </row>
    <row r="11" spans="1:6" s="1" customFormat="1" ht="12.75" customHeight="1">
      <c r="A11" s="13"/>
      <c r="B11" s="1" t="s">
        <v>9</v>
      </c>
      <c r="D11" s="2"/>
      <c r="E11" s="2"/>
      <c r="F11" s="3"/>
    </row>
    <row r="12" spans="1:6" s="1" customFormat="1" ht="12.75" customHeight="1">
      <c r="A12" s="14"/>
      <c r="B12" s="1" t="s">
        <v>10</v>
      </c>
      <c r="D12" s="2"/>
      <c r="E12" s="2"/>
      <c r="F12" s="3"/>
    </row>
    <row r="13" spans="1:6" s="1" customFormat="1" ht="12.75" customHeight="1" thickBot="1">
      <c r="A13" s="15"/>
      <c r="B13" s="1" t="s">
        <v>11</v>
      </c>
      <c r="D13" s="2"/>
      <c r="E13" s="2"/>
      <c r="F13" s="3"/>
    </row>
    <row r="14" spans="1:6" s="1" customFormat="1" ht="12.75" customHeight="1" thickBot="1">
      <c r="A14" s="16"/>
      <c r="B14" s="1" t="s">
        <v>12</v>
      </c>
      <c r="D14" s="2"/>
      <c r="E14" s="2"/>
      <c r="F14" s="3"/>
    </row>
    <row r="17" spans="1:6" ht="18.600000000000001">
      <c r="A17" s="17"/>
      <c r="B17" s="1203" t="s">
        <v>1366</v>
      </c>
      <c r="C17" s="1203"/>
      <c r="D17" s="1203"/>
      <c r="E17" s="1203"/>
    </row>
    <row r="18" spans="1:6" ht="15" thickBot="1">
      <c r="A18" s="17"/>
      <c r="B18" s="168" t="s">
        <v>16</v>
      </c>
      <c r="C18" s="280"/>
      <c r="D18" s="168">
        <v>1</v>
      </c>
      <c r="E18" s="168">
        <f>+D18+1</f>
        <v>2</v>
      </c>
      <c r="F18" s="168">
        <f>+E18+1</f>
        <v>3</v>
      </c>
    </row>
    <row r="19" spans="1:6">
      <c r="A19" s="20" t="s">
        <v>15</v>
      </c>
      <c r="B19" s="47" t="s">
        <v>19</v>
      </c>
      <c r="C19" s="48" t="s">
        <v>20</v>
      </c>
      <c r="D19" s="49" t="s">
        <v>1367</v>
      </c>
      <c r="E19" s="49" t="s">
        <v>1368</v>
      </c>
      <c r="F19" s="49" t="s">
        <v>1369</v>
      </c>
    </row>
    <row r="20" spans="1:6" ht="15" thickBot="1">
      <c r="A20" s="25" t="s">
        <v>305</v>
      </c>
      <c r="B20" s="95" t="s">
        <v>1370</v>
      </c>
      <c r="C20" s="92" t="s">
        <v>1371</v>
      </c>
      <c r="D20" s="55"/>
      <c r="E20" s="55"/>
      <c r="F20" s="159">
        <f>D20*E20</f>
        <v>0</v>
      </c>
    </row>
    <row r="21" spans="1:6" ht="15" thickBot="1">
      <c r="A21" s="25">
        <f>A20+0.1</f>
        <v>1.2000000000000002</v>
      </c>
      <c r="B21" s="95">
        <v>4426.8</v>
      </c>
      <c r="C21" s="92" t="s">
        <v>1372</v>
      </c>
      <c r="D21" s="55"/>
      <c r="E21" s="55"/>
      <c r="F21" s="159">
        <f t="shared" ref="F21:F22" si="0">D21*E21</f>
        <v>0</v>
      </c>
    </row>
    <row r="22" spans="1:6" ht="15" thickBot="1">
      <c r="A22" s="25">
        <f t="shared" ref="A22" si="1">A21+0.1</f>
        <v>1.3000000000000003</v>
      </c>
      <c r="B22" s="157">
        <v>4336.3</v>
      </c>
      <c r="C22" s="158" t="s">
        <v>1373</v>
      </c>
      <c r="D22" s="55"/>
      <c r="E22" s="55"/>
      <c r="F22" s="159">
        <f t="shared" si="0"/>
        <v>0</v>
      </c>
    </row>
    <row r="25" spans="1:6" ht="18.600000000000001">
      <c r="A25" s="17"/>
      <c r="B25" s="1203" t="s">
        <v>1374</v>
      </c>
      <c r="C25" s="1203"/>
      <c r="D25" s="1203"/>
      <c r="E25" s="1203"/>
    </row>
    <row r="26" spans="1:6" ht="15" thickBot="1">
      <c r="A26" s="17"/>
      <c r="B26" s="168" t="s">
        <v>16</v>
      </c>
      <c r="C26" s="280"/>
      <c r="D26" s="168">
        <v>1</v>
      </c>
      <c r="E26" s="168">
        <f>+D26+1</f>
        <v>2</v>
      </c>
      <c r="F26" s="168">
        <f>+E26+1</f>
        <v>3</v>
      </c>
    </row>
    <row r="27" spans="1:6">
      <c r="A27" s="20" t="s">
        <v>50</v>
      </c>
      <c r="B27" s="47" t="s">
        <v>19</v>
      </c>
      <c r="C27" s="48" t="s">
        <v>20</v>
      </c>
      <c r="D27" s="49" t="s">
        <v>1375</v>
      </c>
      <c r="E27" s="49" t="s">
        <v>1376</v>
      </c>
      <c r="F27" s="49" t="s">
        <v>1377</v>
      </c>
    </row>
    <row r="28" spans="1:6" ht="15" thickBot="1">
      <c r="A28" s="25" t="s">
        <v>51</v>
      </c>
      <c r="B28" s="95" t="s">
        <v>1378</v>
      </c>
      <c r="C28" s="92" t="s">
        <v>1379</v>
      </c>
      <c r="D28" s="55"/>
      <c r="E28" s="55"/>
      <c r="F28" s="159">
        <f>D28+E28</f>
        <v>0</v>
      </c>
    </row>
    <row r="29" spans="1:6" ht="15" thickBot="1">
      <c r="A29" s="25">
        <f>A28+0.1</f>
        <v>2.2000000000000002</v>
      </c>
      <c r="B29" s="95" t="s">
        <v>1380</v>
      </c>
      <c r="C29" s="92" t="s">
        <v>1381</v>
      </c>
      <c r="D29" s="55"/>
      <c r="E29" s="55"/>
      <c r="F29" s="159">
        <f t="shared" ref="F29:F30" si="2">D29+E29</f>
        <v>0</v>
      </c>
    </row>
    <row r="30" spans="1:6" ht="15" thickBot="1">
      <c r="A30" s="25">
        <f t="shared" ref="A30" si="3">A29+0.1</f>
        <v>2.3000000000000003</v>
      </c>
      <c r="B30" s="157" t="s">
        <v>1382</v>
      </c>
      <c r="C30" s="158" t="s">
        <v>1383</v>
      </c>
      <c r="D30" s="55"/>
      <c r="E30" s="55"/>
      <c r="F30" s="159">
        <f t="shared" si="2"/>
        <v>0</v>
      </c>
    </row>
    <row r="34" spans="1:9" ht="18.600000000000001">
      <c r="A34" s="160"/>
      <c r="B34" s="160" t="s">
        <v>1384</v>
      </c>
      <c r="C34" s="160"/>
      <c r="D34" s="160"/>
      <c r="E34" s="160"/>
      <c r="F34" s="160"/>
      <c r="G34" s="160"/>
      <c r="H34" s="160"/>
      <c r="I34" s="160"/>
    </row>
    <row r="35" spans="1:9">
      <c r="B35" s="164" t="s">
        <v>1385</v>
      </c>
    </row>
    <row r="36" spans="1:9">
      <c r="A36" s="20" t="s">
        <v>17</v>
      </c>
      <c r="B36" s="161"/>
    </row>
    <row r="37" spans="1:9">
      <c r="A37" s="162" t="s">
        <v>18</v>
      </c>
      <c r="B37" s="163">
        <v>1</v>
      </c>
      <c r="C37" s="163">
        <v>2</v>
      </c>
      <c r="D37" s="163">
        <v>3</v>
      </c>
      <c r="E37" s="163">
        <v>4</v>
      </c>
      <c r="F37" s="163">
        <v>5</v>
      </c>
    </row>
    <row r="38" spans="1:9">
      <c r="A38" s="162"/>
      <c r="B38" s="60" t="s">
        <v>1386</v>
      </c>
      <c r="C38" s="60" t="s">
        <v>1387</v>
      </c>
      <c r="D38" s="60" t="s">
        <v>1388</v>
      </c>
      <c r="E38" s="60" t="s">
        <v>1389</v>
      </c>
      <c r="F38" s="60" t="s">
        <v>1390</v>
      </c>
    </row>
    <row r="39" spans="1:9">
      <c r="A39" s="163">
        <v>3.1</v>
      </c>
      <c r="B39" s="55"/>
      <c r="C39" s="55"/>
      <c r="D39" s="55"/>
      <c r="E39" s="55"/>
      <c r="F39" s="55"/>
    </row>
    <row r="40" spans="1:9" ht="15" customHeight="1">
      <c r="A40" s="163">
        <v>3.2</v>
      </c>
      <c r="B40" s="55"/>
      <c r="C40" s="55"/>
      <c r="D40" s="55"/>
      <c r="E40" s="55"/>
      <c r="F40" s="55"/>
    </row>
    <row r="41" spans="1:9" ht="15" customHeight="1">
      <c r="A41" s="163">
        <v>300</v>
      </c>
      <c r="B41" s="55"/>
      <c r="C41" s="55"/>
      <c r="D41" s="55"/>
      <c r="E41" s="35" t="s">
        <v>1391</v>
      </c>
      <c r="F41" s="137" t="s">
        <v>34</v>
      </c>
    </row>
    <row r="43" spans="1:9">
      <c r="B43" s="164" t="s">
        <v>1392</v>
      </c>
    </row>
    <row r="44" spans="1:9">
      <c r="A44" s="18" t="s">
        <v>48</v>
      </c>
      <c r="B44" s="21" t="s">
        <v>16</v>
      </c>
      <c r="C44" s="22"/>
      <c r="D44" s="21">
        <v>1</v>
      </c>
    </row>
    <row r="45" spans="1:9">
      <c r="A45" s="25" t="s">
        <v>18</v>
      </c>
      <c r="B45" s="26" t="s">
        <v>19</v>
      </c>
      <c r="C45" s="27" t="s">
        <v>20</v>
      </c>
      <c r="D45" s="28" t="s">
        <v>25</v>
      </c>
    </row>
    <row r="46" spans="1:9">
      <c r="A46" s="25" t="s">
        <v>824</v>
      </c>
      <c r="B46" s="32">
        <v>9270.1</v>
      </c>
      <c r="C46" s="33" t="s">
        <v>1393</v>
      </c>
      <c r="D46" s="34"/>
    </row>
    <row r="47" spans="1:9">
      <c r="A47" s="25">
        <f>A46+0.1</f>
        <v>4.1999999999999993</v>
      </c>
      <c r="B47" s="32">
        <v>9270.2000000000007</v>
      </c>
      <c r="C47" s="33" t="s">
        <v>1394</v>
      </c>
      <c r="D47" s="34"/>
    </row>
    <row r="48" spans="1:9">
      <c r="A48" s="25">
        <f>A47+0.1</f>
        <v>4.2999999999999989</v>
      </c>
      <c r="B48" s="32">
        <v>9270.2999999999993</v>
      </c>
      <c r="C48" s="33" t="s">
        <v>1395</v>
      </c>
      <c r="D48" s="34"/>
    </row>
    <row r="49" spans="1:4">
      <c r="A49" s="25">
        <f>A48+0.1</f>
        <v>4.3999999999999986</v>
      </c>
      <c r="B49" s="32">
        <v>9270.4</v>
      </c>
      <c r="C49" s="33" t="s">
        <v>1396</v>
      </c>
      <c r="D49" s="34"/>
    </row>
    <row r="50" spans="1:4">
      <c r="A50" s="25">
        <f>A49+0.1</f>
        <v>4.4999999999999982</v>
      </c>
      <c r="B50" s="32">
        <v>9270.5</v>
      </c>
      <c r="C50" s="33" t="s">
        <v>1397</v>
      </c>
      <c r="D50" s="34"/>
    </row>
    <row r="51" spans="1:4">
      <c r="A51" s="25">
        <f>A50+0.1</f>
        <v>4.5999999999999979</v>
      </c>
      <c r="B51" s="32">
        <v>9270.6</v>
      </c>
      <c r="C51" s="33" t="s">
        <v>1398</v>
      </c>
      <c r="D51" s="34"/>
    </row>
    <row r="52" spans="1:4" ht="15" thickBot="1">
      <c r="A52" s="25">
        <v>100</v>
      </c>
      <c r="B52" s="38">
        <v>9272</v>
      </c>
      <c r="C52" s="39" t="s">
        <v>1399</v>
      </c>
      <c r="D52" s="40">
        <f>SUM(D46:D51)</f>
        <v>0</v>
      </c>
    </row>
    <row r="55" spans="1:4" ht="18.600000000000001">
      <c r="A55" s="1203" t="s">
        <v>1400</v>
      </c>
      <c r="B55" s="1203"/>
      <c r="C55" s="1203"/>
      <c r="D55" s="1203"/>
    </row>
    <row r="56" spans="1:4">
      <c r="A56" s="18" t="s">
        <v>59</v>
      </c>
      <c r="B56" s="21" t="s">
        <v>16</v>
      </c>
      <c r="C56" s="22"/>
      <c r="D56" s="21">
        <v>1</v>
      </c>
    </row>
    <row r="57" spans="1:4">
      <c r="A57" s="25" t="s">
        <v>18</v>
      </c>
      <c r="B57" s="26" t="s">
        <v>19</v>
      </c>
      <c r="C57" s="27" t="s">
        <v>20</v>
      </c>
      <c r="D57" s="28" t="s">
        <v>25</v>
      </c>
    </row>
    <row r="58" spans="1:4">
      <c r="A58" s="25" t="s">
        <v>268</v>
      </c>
      <c r="B58" s="32">
        <v>7210.2</v>
      </c>
      <c r="C58" s="33" t="s">
        <v>1401</v>
      </c>
      <c r="D58" s="34"/>
    </row>
    <row r="59" spans="1:4">
      <c r="A59" s="25">
        <f>A58+0.1</f>
        <v>5.1999999999999993</v>
      </c>
      <c r="B59" s="32">
        <v>7211.2</v>
      </c>
      <c r="C59" s="33" t="s">
        <v>1402</v>
      </c>
      <c r="D59" s="34"/>
    </row>
    <row r="60" spans="1:4">
      <c r="A60" s="25">
        <f>A59+0.1</f>
        <v>5.2999999999999989</v>
      </c>
      <c r="B60" s="32">
        <v>7212.2</v>
      </c>
      <c r="C60" s="33" t="s">
        <v>1403</v>
      </c>
      <c r="D60" s="34"/>
    </row>
    <row r="61" spans="1:4">
      <c r="A61" s="25">
        <f>A60+0.1</f>
        <v>5.3999999999999986</v>
      </c>
      <c r="B61" s="32">
        <v>7213.2</v>
      </c>
      <c r="C61" s="33" t="s">
        <v>1404</v>
      </c>
      <c r="D61" s="34"/>
    </row>
    <row r="62" spans="1:4">
      <c r="A62" s="25">
        <f>A61+0.1</f>
        <v>5.4999999999999982</v>
      </c>
      <c r="B62" s="32">
        <v>7214.2</v>
      </c>
      <c r="C62" s="33" t="s">
        <v>1405</v>
      </c>
      <c r="D62" s="34"/>
    </row>
    <row r="63" spans="1:4">
      <c r="A63" s="25">
        <f>A62+0.1</f>
        <v>5.5999999999999979</v>
      </c>
      <c r="B63" s="32">
        <v>7215.2</v>
      </c>
      <c r="C63" s="33" t="s">
        <v>1406</v>
      </c>
      <c r="D63" s="34"/>
    </row>
    <row r="64" spans="1:4">
      <c r="A64" s="25">
        <f t="shared" ref="A64:A66" si="4">A63+0.1</f>
        <v>5.6999999999999975</v>
      </c>
      <c r="B64" s="32">
        <v>7216.2</v>
      </c>
      <c r="C64" s="33" t="s">
        <v>1407</v>
      </c>
      <c r="D64" s="34"/>
    </row>
    <row r="65" spans="1:4">
      <c r="A65" s="25">
        <f t="shared" si="4"/>
        <v>5.7999999999999972</v>
      </c>
      <c r="B65" s="32">
        <v>7217.2</v>
      </c>
      <c r="C65" s="33" t="s">
        <v>1408</v>
      </c>
      <c r="D65" s="34"/>
    </row>
    <row r="66" spans="1:4">
      <c r="A66" s="25">
        <f t="shared" si="4"/>
        <v>5.8999999999999968</v>
      </c>
      <c r="B66" s="32">
        <v>7218.2</v>
      </c>
      <c r="C66" s="33" t="s">
        <v>1409</v>
      </c>
      <c r="D66" s="34"/>
    </row>
    <row r="67" spans="1:4">
      <c r="A67" s="25" t="s">
        <v>895</v>
      </c>
      <c r="B67" s="32">
        <v>7232.2</v>
      </c>
      <c r="C67" s="33" t="s">
        <v>1410</v>
      </c>
      <c r="D67" s="34"/>
    </row>
    <row r="68" spans="1:4">
      <c r="A68" s="25" t="s">
        <v>1411</v>
      </c>
      <c r="B68" s="32">
        <v>7220.2</v>
      </c>
      <c r="C68" s="33" t="s">
        <v>1412</v>
      </c>
      <c r="D68" s="34"/>
    </row>
    <row r="69" spans="1:4">
      <c r="A69" s="25" t="s">
        <v>1413</v>
      </c>
      <c r="B69" s="32">
        <v>7233.2</v>
      </c>
      <c r="C69" s="187" t="s">
        <v>1414</v>
      </c>
      <c r="D69" s="34"/>
    </row>
    <row r="70" spans="1:4">
      <c r="A70" s="25" t="s">
        <v>1415</v>
      </c>
      <c r="B70" s="32">
        <v>7221.2</v>
      </c>
      <c r="C70" s="33" t="s">
        <v>1416</v>
      </c>
      <c r="D70" s="34"/>
    </row>
    <row r="71" spans="1:4">
      <c r="A71" s="25" t="s">
        <v>1417</v>
      </c>
      <c r="B71" s="32">
        <v>7222.2</v>
      </c>
      <c r="C71" s="33" t="s">
        <v>1418</v>
      </c>
      <c r="D71" s="34"/>
    </row>
    <row r="72" spans="1:4">
      <c r="A72" s="25" t="s">
        <v>1419</v>
      </c>
      <c r="B72" s="32">
        <v>7223.2</v>
      </c>
      <c r="C72" s="33" t="s">
        <v>1420</v>
      </c>
      <c r="D72" s="34"/>
    </row>
    <row r="73" spans="1:4">
      <c r="A73" s="25" t="s">
        <v>1421</v>
      </c>
      <c r="B73" s="32">
        <v>7224.2</v>
      </c>
      <c r="C73" s="33" t="s">
        <v>1422</v>
      </c>
      <c r="D73" s="34"/>
    </row>
    <row r="74" spans="1:4">
      <c r="A74" s="25" t="s">
        <v>1423</v>
      </c>
      <c r="B74" s="32">
        <v>7225.2</v>
      </c>
      <c r="C74" s="187" t="s">
        <v>1424</v>
      </c>
      <c r="D74" s="34"/>
    </row>
    <row r="75" spans="1:4">
      <c r="A75" s="25" t="s">
        <v>1425</v>
      </c>
      <c r="B75" s="32">
        <v>7226.2</v>
      </c>
      <c r="C75" s="33" t="s">
        <v>1426</v>
      </c>
      <c r="D75" s="34"/>
    </row>
    <row r="76" spans="1:4">
      <c r="A76" s="25" t="s">
        <v>1427</v>
      </c>
      <c r="B76" s="32">
        <v>7227.2</v>
      </c>
      <c r="C76" s="33" t="s">
        <v>1428</v>
      </c>
      <c r="D76" s="34"/>
    </row>
    <row r="77" spans="1:4">
      <c r="A77" s="25" t="s">
        <v>1429</v>
      </c>
      <c r="B77" s="32">
        <v>7228.2</v>
      </c>
      <c r="C77" s="33" t="s">
        <v>1430</v>
      </c>
      <c r="D77" s="34"/>
    </row>
    <row r="78" spans="1:4">
      <c r="A78" s="25" t="s">
        <v>1431</v>
      </c>
      <c r="B78" s="32">
        <v>7229.2</v>
      </c>
      <c r="C78" s="33" t="s">
        <v>1432</v>
      </c>
      <c r="D78" s="34"/>
    </row>
    <row r="79" spans="1:4">
      <c r="A79" s="25" t="s">
        <v>1433</v>
      </c>
      <c r="B79" s="32">
        <v>7230.2</v>
      </c>
      <c r="C79" s="33" t="s">
        <v>1434</v>
      </c>
      <c r="D79" s="34"/>
    </row>
    <row r="80" spans="1:4">
      <c r="A80" s="25" t="s">
        <v>1435</v>
      </c>
      <c r="B80" s="32">
        <v>7231.2</v>
      </c>
      <c r="C80" s="33" t="s">
        <v>1436</v>
      </c>
      <c r="D80" s="34"/>
    </row>
    <row r="81" spans="1:4" ht="15" thickBot="1">
      <c r="A81" s="25" t="s">
        <v>1437</v>
      </c>
      <c r="B81" s="32"/>
      <c r="C81" s="166" t="s">
        <v>1438</v>
      </c>
      <c r="D81" s="40"/>
    </row>
    <row r="82" spans="1:4">
      <c r="A82" s="25"/>
      <c r="B82" s="32"/>
      <c r="C82" s="166"/>
      <c r="D82" s="167"/>
    </row>
    <row r="83" spans="1:4">
      <c r="A83" s="25" t="s">
        <v>1439</v>
      </c>
      <c r="B83" s="32">
        <v>7310.2</v>
      </c>
      <c r="C83" s="33" t="s">
        <v>1440</v>
      </c>
      <c r="D83" s="34"/>
    </row>
    <row r="84" spans="1:4">
      <c r="A84" s="25" t="s">
        <v>1441</v>
      </c>
      <c r="B84" s="32">
        <v>7311.2</v>
      </c>
      <c r="C84" s="33" t="s">
        <v>1442</v>
      </c>
      <c r="D84" s="34"/>
    </row>
    <row r="85" spans="1:4">
      <c r="A85" s="25" t="s">
        <v>1443</v>
      </c>
      <c r="B85" s="32">
        <v>7312.2</v>
      </c>
      <c r="C85" s="33" t="s">
        <v>1444</v>
      </c>
      <c r="D85" s="34"/>
    </row>
    <row r="86" spans="1:4">
      <c r="A86" s="25" t="s">
        <v>1445</v>
      </c>
      <c r="B86" s="32">
        <v>7313.2</v>
      </c>
      <c r="C86" s="33" t="s">
        <v>1446</v>
      </c>
      <c r="D86" s="34"/>
    </row>
    <row r="87" spans="1:4">
      <c r="A87" s="25" t="s">
        <v>1447</v>
      </c>
      <c r="B87" s="32">
        <v>7314.2</v>
      </c>
      <c r="C87" s="33" t="s">
        <v>1448</v>
      </c>
      <c r="D87" s="34"/>
    </row>
    <row r="88" spans="1:4">
      <c r="A88" s="25" t="s">
        <v>1449</v>
      </c>
      <c r="B88" s="32">
        <v>7315.2</v>
      </c>
      <c r="C88" s="33" t="s">
        <v>1450</v>
      </c>
      <c r="D88" s="34"/>
    </row>
    <row r="89" spans="1:4">
      <c r="A89" s="25" t="s">
        <v>1451</v>
      </c>
      <c r="B89" s="32">
        <v>7316.2</v>
      </c>
      <c r="C89" s="33" t="s">
        <v>1452</v>
      </c>
      <c r="D89" s="34"/>
    </row>
    <row r="90" spans="1:4">
      <c r="A90" s="25" t="s">
        <v>1453</v>
      </c>
      <c r="B90" s="32">
        <v>7317.2</v>
      </c>
      <c r="C90" s="33" t="s">
        <v>1454</v>
      </c>
      <c r="D90" s="34"/>
    </row>
    <row r="91" spans="1:4">
      <c r="A91" s="25" t="s">
        <v>1455</v>
      </c>
      <c r="B91" s="32">
        <v>7318.2</v>
      </c>
      <c r="C91" s="33" t="s">
        <v>1456</v>
      </c>
      <c r="D91" s="34"/>
    </row>
    <row r="92" spans="1:4">
      <c r="A92" s="25" t="s">
        <v>1457</v>
      </c>
      <c r="B92" s="32">
        <v>7332.2</v>
      </c>
      <c r="C92" s="33" t="s">
        <v>1458</v>
      </c>
      <c r="D92" s="34"/>
    </row>
    <row r="93" spans="1:4">
      <c r="A93" s="25" t="s">
        <v>1459</v>
      </c>
      <c r="B93" s="32">
        <v>7320.2</v>
      </c>
      <c r="C93" s="33" t="s">
        <v>1460</v>
      </c>
      <c r="D93" s="34"/>
    </row>
    <row r="94" spans="1:4">
      <c r="A94" s="25" t="s">
        <v>1461</v>
      </c>
      <c r="B94" s="32">
        <v>7333.2</v>
      </c>
      <c r="C94" s="187" t="s">
        <v>1462</v>
      </c>
      <c r="D94" s="34"/>
    </row>
    <row r="95" spans="1:4">
      <c r="A95" s="25" t="s">
        <v>1463</v>
      </c>
      <c r="B95" s="32">
        <v>7321.2</v>
      </c>
      <c r="C95" s="33" t="s">
        <v>1464</v>
      </c>
      <c r="D95" s="34"/>
    </row>
    <row r="96" spans="1:4">
      <c r="A96" s="25" t="s">
        <v>1465</v>
      </c>
      <c r="B96" s="32">
        <v>7322.2</v>
      </c>
      <c r="C96" s="33" t="s">
        <v>1466</v>
      </c>
      <c r="D96" s="34"/>
    </row>
    <row r="97" spans="1:4">
      <c r="A97" s="25" t="s">
        <v>1467</v>
      </c>
      <c r="B97" s="32">
        <v>7323.2</v>
      </c>
      <c r="C97" s="33" t="s">
        <v>1468</v>
      </c>
      <c r="D97" s="34"/>
    </row>
    <row r="98" spans="1:4">
      <c r="A98" s="25" t="s">
        <v>1469</v>
      </c>
      <c r="B98" s="32">
        <v>7324.2</v>
      </c>
      <c r="C98" s="33" t="s">
        <v>1470</v>
      </c>
      <c r="D98" s="34"/>
    </row>
    <row r="99" spans="1:4">
      <c r="A99" s="25" t="s">
        <v>1471</v>
      </c>
      <c r="B99" s="32">
        <v>7325.2</v>
      </c>
      <c r="C99" s="187" t="s">
        <v>1472</v>
      </c>
      <c r="D99" s="34"/>
    </row>
    <row r="100" spans="1:4">
      <c r="A100" s="25" t="s">
        <v>1473</v>
      </c>
      <c r="B100" s="32">
        <v>7326.2</v>
      </c>
      <c r="C100" s="33" t="s">
        <v>1474</v>
      </c>
      <c r="D100" s="34"/>
    </row>
    <row r="101" spans="1:4">
      <c r="A101" s="25" t="s">
        <v>1475</v>
      </c>
      <c r="B101" s="32">
        <v>7327.2</v>
      </c>
      <c r="C101" s="33" t="s">
        <v>1476</v>
      </c>
      <c r="D101" s="34"/>
    </row>
    <row r="102" spans="1:4">
      <c r="A102" s="25" t="s">
        <v>1477</v>
      </c>
      <c r="B102" s="32">
        <v>7328.2</v>
      </c>
      <c r="C102" s="33" t="s">
        <v>1478</v>
      </c>
      <c r="D102" s="34"/>
    </row>
    <row r="103" spans="1:4">
      <c r="A103" s="25" t="s">
        <v>1479</v>
      </c>
      <c r="B103" s="32">
        <v>7329.2</v>
      </c>
      <c r="C103" s="33" t="s">
        <v>1480</v>
      </c>
      <c r="D103" s="34"/>
    </row>
    <row r="104" spans="1:4">
      <c r="A104" s="25" t="s">
        <v>1481</v>
      </c>
      <c r="B104" s="32">
        <v>7330.2</v>
      </c>
      <c r="C104" s="33" t="s">
        <v>1482</v>
      </c>
      <c r="D104" s="34"/>
    </row>
    <row r="105" spans="1:4">
      <c r="A105" s="25" t="s">
        <v>1483</v>
      </c>
      <c r="B105" s="32">
        <v>7331.2</v>
      </c>
      <c r="C105" s="33" t="s">
        <v>1484</v>
      </c>
      <c r="D105" s="34"/>
    </row>
    <row r="106" spans="1:4" ht="15" thickBot="1">
      <c r="A106" s="25" t="s">
        <v>1485</v>
      </c>
      <c r="B106" s="32"/>
      <c r="C106" s="165" t="s">
        <v>1486</v>
      </c>
      <c r="D106" s="40"/>
    </row>
  </sheetData>
  <mergeCells count="3">
    <mergeCell ref="A55:D55"/>
    <mergeCell ref="B17:E17"/>
    <mergeCell ref="B25:E25"/>
  </mergeCells>
  <pageMargins left="0.7" right="0.7" top="0.75" bottom="0.75" header="0.3" footer="0.3"/>
  <legacy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59"/>
  <sheetViews>
    <sheetView workbookViewId="0"/>
  </sheetViews>
  <sheetFormatPr defaultColWidth="49.5703125" defaultRowHeight="14.45"/>
  <cols>
    <col min="1" max="1" width="6.85546875" customWidth="1"/>
    <col min="2" max="2" width="15.140625" customWidth="1"/>
    <col min="3" max="3" width="35.140625" customWidth="1"/>
    <col min="4" max="4" width="21.42578125" bestFit="1" customWidth="1"/>
    <col min="5" max="5" width="20.42578125" bestFit="1" customWidth="1"/>
    <col min="6" max="6" width="16.5703125" bestFit="1" customWidth="1"/>
    <col min="7" max="7" width="20.140625" bestFit="1" customWidth="1"/>
  </cols>
  <sheetData>
    <row r="1" spans="1:7" ht="21">
      <c r="A1" s="4" t="s">
        <v>0</v>
      </c>
      <c r="B1" s="1"/>
    </row>
    <row r="2" spans="1:7" ht="21">
      <c r="A2" s="4"/>
      <c r="B2" s="91" t="s">
        <v>1487</v>
      </c>
    </row>
    <row r="4" spans="1:7" ht="18.600000000000001">
      <c r="A4" s="23" t="s">
        <v>15</v>
      </c>
      <c r="B4" s="188" t="s">
        <v>1488</v>
      </c>
      <c r="C4" s="189"/>
      <c r="D4" s="189"/>
      <c r="E4" s="189"/>
      <c r="F4" s="189"/>
      <c r="G4" s="189"/>
    </row>
    <row r="5" spans="1:7">
      <c r="B5" s="29" t="s">
        <v>16</v>
      </c>
      <c r="C5" s="190"/>
      <c r="D5" s="21">
        <v>1</v>
      </c>
      <c r="E5" s="21">
        <v>2</v>
      </c>
      <c r="F5" s="21">
        <v>3</v>
      </c>
      <c r="G5" s="21">
        <v>4</v>
      </c>
    </row>
    <row r="6" spans="1:7" ht="26.45" thickBot="1">
      <c r="A6" s="29" t="s">
        <v>18</v>
      </c>
      <c r="B6" s="191" t="s">
        <v>19</v>
      </c>
      <c r="C6" s="192" t="s">
        <v>20</v>
      </c>
      <c r="D6" s="193" t="s">
        <v>1489</v>
      </c>
      <c r="E6" s="193" t="s">
        <v>1490</v>
      </c>
      <c r="F6" s="193" t="s">
        <v>1491</v>
      </c>
      <c r="G6" s="193" t="s">
        <v>1492</v>
      </c>
    </row>
    <row r="7" spans="1:7" ht="15" thickBot="1">
      <c r="A7" s="21">
        <v>1.1000000000000001</v>
      </c>
      <c r="B7" s="194">
        <v>1511.3</v>
      </c>
      <c r="C7" s="195" t="s">
        <v>1493</v>
      </c>
      <c r="D7" s="196"/>
      <c r="E7" s="197"/>
      <c r="F7" s="198"/>
      <c r="G7" s="199">
        <f>SUM(D7:F7)</f>
        <v>0</v>
      </c>
    </row>
    <row r="8" spans="1:7" ht="15" thickBot="1">
      <c r="A8" s="147">
        <v>1.2</v>
      </c>
      <c r="B8" s="194">
        <f>B7+0.1</f>
        <v>1511.3999999999999</v>
      </c>
      <c r="C8" s="195" t="s">
        <v>1494</v>
      </c>
      <c r="D8" s="196"/>
      <c r="E8" s="197"/>
      <c r="F8" s="198"/>
      <c r="G8" s="199"/>
    </row>
    <row r="9" spans="1:7" ht="15" thickBot="1">
      <c r="A9" s="147">
        <v>1.3</v>
      </c>
      <c r="B9" s="194">
        <v>1521.3</v>
      </c>
      <c r="C9" s="195" t="s">
        <v>1495</v>
      </c>
      <c r="D9" s="196"/>
      <c r="E9" s="197"/>
      <c r="F9" s="198"/>
      <c r="G9" s="199">
        <f t="shared" ref="G9:G22" si="0">SUM(D9:F9)</f>
        <v>0</v>
      </c>
    </row>
    <row r="10" spans="1:7" ht="15" thickBot="1">
      <c r="A10" s="21">
        <v>1.4</v>
      </c>
      <c r="B10" s="194">
        <f>B9+0.1</f>
        <v>1521.3999999999999</v>
      </c>
      <c r="C10" s="195" t="s">
        <v>1496</v>
      </c>
      <c r="D10" s="196"/>
      <c r="E10" s="197"/>
      <c r="F10" s="198"/>
      <c r="G10" s="199"/>
    </row>
    <row r="11" spans="1:7" ht="15" thickBot="1">
      <c r="A11" s="147">
        <v>1.5</v>
      </c>
      <c r="B11" s="194">
        <v>1611.3</v>
      </c>
      <c r="C11" s="195" t="s">
        <v>1497</v>
      </c>
      <c r="D11" s="196"/>
      <c r="E11" s="197"/>
      <c r="F11" s="198"/>
      <c r="G11" s="199">
        <f t="shared" si="0"/>
        <v>0</v>
      </c>
    </row>
    <row r="12" spans="1:7" ht="15" thickBot="1">
      <c r="A12" s="147">
        <v>1.6</v>
      </c>
      <c r="B12" s="194">
        <f>B11+0.1</f>
        <v>1611.3999999999999</v>
      </c>
      <c r="C12" s="195" t="s">
        <v>1498</v>
      </c>
      <c r="D12" s="196"/>
      <c r="E12" s="197"/>
      <c r="F12" s="198"/>
      <c r="G12" s="199"/>
    </row>
    <row r="13" spans="1:7" ht="15" thickBot="1">
      <c r="A13" s="21">
        <v>1.7</v>
      </c>
      <c r="B13" s="194">
        <v>1616.3</v>
      </c>
      <c r="C13" s="200" t="s">
        <v>1499</v>
      </c>
      <c r="D13" s="196"/>
      <c r="E13" s="197"/>
      <c r="F13" s="198"/>
      <c r="G13" s="199">
        <f t="shared" si="0"/>
        <v>0</v>
      </c>
    </row>
    <row r="14" spans="1:7" ht="15" thickBot="1">
      <c r="A14" s="147">
        <v>1.8</v>
      </c>
      <c r="B14" s="194">
        <f>B13+0.1</f>
        <v>1616.3999999999999</v>
      </c>
      <c r="C14" s="200" t="s">
        <v>1500</v>
      </c>
      <c r="D14" s="196"/>
      <c r="E14" s="197"/>
      <c r="F14" s="198"/>
      <c r="G14" s="199"/>
    </row>
    <row r="15" spans="1:7" ht="15" thickBot="1">
      <c r="A15" s="147">
        <v>1.9</v>
      </c>
      <c r="B15" s="194">
        <v>1651.3</v>
      </c>
      <c r="C15" s="195" t="s">
        <v>1501</v>
      </c>
      <c r="D15" s="196"/>
      <c r="E15" s="197"/>
      <c r="F15" s="198"/>
      <c r="G15" s="199">
        <f t="shared" si="0"/>
        <v>0</v>
      </c>
    </row>
    <row r="16" spans="1:7" ht="15" thickBot="1">
      <c r="A16" s="201" t="s">
        <v>40</v>
      </c>
      <c r="B16" s="194">
        <f>B15+0.1</f>
        <v>1651.3999999999999</v>
      </c>
      <c r="C16" s="195" t="s">
        <v>1502</v>
      </c>
      <c r="D16" s="196"/>
      <c r="E16" s="197"/>
      <c r="F16" s="198"/>
      <c r="G16" s="199"/>
    </row>
    <row r="17" spans="1:7" ht="15" thickBot="1">
      <c r="A17" s="202" t="s">
        <v>42</v>
      </c>
      <c r="B17" s="194">
        <v>1661.3</v>
      </c>
      <c r="C17" s="200" t="s">
        <v>1503</v>
      </c>
      <c r="D17" s="196"/>
      <c r="E17" s="197"/>
      <c r="F17" s="198"/>
      <c r="G17" s="199">
        <f t="shared" si="0"/>
        <v>0</v>
      </c>
    </row>
    <row r="18" spans="1:7" ht="15" thickBot="1">
      <c r="A18" s="202" t="s">
        <v>44</v>
      </c>
      <c r="B18" s="194">
        <f>B17+0.1</f>
        <v>1661.3999999999999</v>
      </c>
      <c r="C18" s="200" t="s">
        <v>1504</v>
      </c>
      <c r="D18" s="196"/>
      <c r="E18" s="197"/>
      <c r="F18" s="198"/>
      <c r="G18" s="199"/>
    </row>
    <row r="19" spans="1:7" ht="15" thickBot="1">
      <c r="A19" s="201" t="s">
        <v>325</v>
      </c>
      <c r="B19" s="194">
        <v>1710.3</v>
      </c>
      <c r="C19" s="195" t="s">
        <v>1505</v>
      </c>
      <c r="D19" s="196"/>
      <c r="E19" s="197"/>
      <c r="F19" s="198"/>
      <c r="G19" s="199">
        <f t="shared" si="0"/>
        <v>0</v>
      </c>
    </row>
    <row r="20" spans="1:7" ht="15" thickBot="1">
      <c r="A20" s="202" t="s">
        <v>327</v>
      </c>
      <c r="B20" s="194">
        <f>B19+0.1</f>
        <v>1710.3999999999999</v>
      </c>
      <c r="C20" s="195" t="s">
        <v>1506</v>
      </c>
      <c r="D20" s="196"/>
      <c r="E20" s="197"/>
      <c r="F20" s="198"/>
      <c r="G20" s="199"/>
    </row>
    <row r="21" spans="1:7" ht="15" thickBot="1">
      <c r="A21" s="202" t="s">
        <v>329</v>
      </c>
      <c r="B21" s="194">
        <v>1715.3</v>
      </c>
      <c r="C21" s="195" t="s">
        <v>1507</v>
      </c>
      <c r="D21" s="196"/>
      <c r="E21" s="197"/>
      <c r="F21" s="198"/>
      <c r="G21" s="199"/>
    </row>
    <row r="22" spans="1:7" ht="15" thickBot="1">
      <c r="A22" s="201" t="s">
        <v>852</v>
      </c>
      <c r="B22" s="194">
        <v>1715.3</v>
      </c>
      <c r="C22" s="195" t="s">
        <v>1508</v>
      </c>
      <c r="D22" s="196"/>
      <c r="E22" s="197"/>
      <c r="F22" s="198"/>
      <c r="G22" s="199">
        <f t="shared" si="0"/>
        <v>0</v>
      </c>
    </row>
    <row r="23" spans="1:7">
      <c r="A23" s="203"/>
      <c r="B23" s="204"/>
      <c r="C23" s="204"/>
      <c r="D23" s="205"/>
      <c r="E23" s="205"/>
      <c r="F23" s="205"/>
      <c r="G23" s="206"/>
    </row>
    <row r="24" spans="1:7">
      <c r="A24" s="1"/>
      <c r="B24" s="1"/>
      <c r="C24" s="1"/>
      <c r="D24" s="207"/>
      <c r="E24" s="205"/>
      <c r="F24" s="205"/>
      <c r="G24" s="206"/>
    </row>
    <row r="25" spans="1:7" ht="18.600000000000001">
      <c r="A25" s="1"/>
      <c r="B25" s="188" t="s">
        <v>1509</v>
      </c>
      <c r="C25" s="189"/>
      <c r="D25" s="189"/>
      <c r="E25" s="1"/>
      <c r="F25" s="1"/>
      <c r="G25" s="62"/>
    </row>
    <row r="26" spans="1:7">
      <c r="A26" s="23" t="s">
        <v>50</v>
      </c>
      <c r="B26" s="29" t="s">
        <v>16</v>
      </c>
      <c r="D26" s="29">
        <v>1</v>
      </c>
      <c r="E26" s="29">
        <v>2</v>
      </c>
      <c r="F26" s="29">
        <v>3</v>
      </c>
      <c r="G26" s="1"/>
    </row>
    <row r="27" spans="1:7" ht="26.45" thickBot="1">
      <c r="A27" s="29" t="s">
        <v>18</v>
      </c>
      <c r="B27" s="191" t="s">
        <v>19</v>
      </c>
      <c r="C27" s="30" t="s">
        <v>20</v>
      </c>
      <c r="D27" s="208" t="s">
        <v>1510</v>
      </c>
      <c r="E27" s="208" t="s">
        <v>1317</v>
      </c>
      <c r="F27" s="208" t="s">
        <v>1511</v>
      </c>
      <c r="G27" s="1"/>
    </row>
    <row r="28" spans="1:7" ht="15" thickBot="1">
      <c r="A28" s="209" t="s">
        <v>51</v>
      </c>
      <c r="B28" s="210" t="s">
        <v>1512</v>
      </c>
      <c r="C28" s="211" t="s">
        <v>1513</v>
      </c>
      <c r="D28" s="212"/>
      <c r="E28" s="198"/>
      <c r="F28" s="199"/>
      <c r="G28" s="1"/>
    </row>
    <row r="29" spans="1:7" ht="15" thickBot="1">
      <c r="A29" s="209">
        <f>A28+0.1</f>
        <v>2.2000000000000002</v>
      </c>
      <c r="B29" s="210">
        <f>B28+0.1</f>
        <v>9550.1</v>
      </c>
      <c r="C29" s="211" t="s">
        <v>1514</v>
      </c>
      <c r="D29" s="212"/>
      <c r="E29" s="198"/>
      <c r="F29" s="199"/>
      <c r="G29" s="1"/>
    </row>
    <row r="30" spans="1:7" ht="15" thickBot="1">
      <c r="A30" s="209">
        <f t="shared" ref="A30:A36" si="1">A29+0.1</f>
        <v>2.3000000000000003</v>
      </c>
      <c r="B30" s="210" t="s">
        <v>1515</v>
      </c>
      <c r="C30" s="211" t="s">
        <v>1516</v>
      </c>
      <c r="D30" s="213">
        <v>2.5000000000000001E-2</v>
      </c>
      <c r="E30" s="198"/>
      <c r="F30" s="199"/>
      <c r="G30" s="1"/>
    </row>
    <row r="31" spans="1:7" ht="15" thickBot="1">
      <c r="A31" s="209">
        <f t="shared" si="1"/>
        <v>2.4000000000000004</v>
      </c>
      <c r="B31" s="210" t="s">
        <v>1512</v>
      </c>
      <c r="C31" s="211" t="s">
        <v>1517</v>
      </c>
      <c r="D31" s="212"/>
      <c r="E31" s="198"/>
      <c r="F31" s="199"/>
      <c r="G31" s="1"/>
    </row>
    <row r="32" spans="1:7" ht="15" thickBot="1">
      <c r="A32" s="209">
        <f t="shared" si="1"/>
        <v>2.5000000000000004</v>
      </c>
      <c r="B32" s="210">
        <f>B31+0.1</f>
        <v>9550.1</v>
      </c>
      <c r="C32" s="211" t="s">
        <v>1518</v>
      </c>
      <c r="D32" s="212"/>
      <c r="E32" s="198"/>
      <c r="F32" s="199"/>
      <c r="G32" s="1"/>
    </row>
    <row r="33" spans="1:7" ht="15" thickBot="1">
      <c r="A33" s="209">
        <f t="shared" si="1"/>
        <v>2.6000000000000005</v>
      </c>
      <c r="B33" s="210" t="s">
        <v>1515</v>
      </c>
      <c r="C33" s="211" t="s">
        <v>1519</v>
      </c>
      <c r="D33" s="213">
        <v>0.05</v>
      </c>
      <c r="E33" s="198"/>
      <c r="F33" s="199"/>
      <c r="G33" s="1"/>
    </row>
    <row r="34" spans="1:7" ht="15" thickBot="1">
      <c r="A34" s="209">
        <f t="shared" si="1"/>
        <v>2.7000000000000006</v>
      </c>
      <c r="B34" s="210" t="s">
        <v>1512</v>
      </c>
      <c r="C34" s="211" t="s">
        <v>1520</v>
      </c>
      <c r="D34" s="212"/>
      <c r="E34" s="198"/>
      <c r="F34" s="199"/>
      <c r="G34" s="1"/>
    </row>
    <row r="35" spans="1:7" ht="15" thickBot="1">
      <c r="A35" s="209">
        <f t="shared" si="1"/>
        <v>2.8000000000000007</v>
      </c>
      <c r="B35" s="210">
        <f>B34+0.1</f>
        <v>9550.1</v>
      </c>
      <c r="C35" s="211" t="s">
        <v>1521</v>
      </c>
      <c r="D35" s="212"/>
      <c r="E35" s="198"/>
      <c r="F35" s="199"/>
      <c r="G35" s="1"/>
    </row>
    <row r="36" spans="1:7" ht="15" thickBot="1">
      <c r="A36" s="209">
        <f t="shared" si="1"/>
        <v>2.9000000000000008</v>
      </c>
      <c r="B36" s="210" t="s">
        <v>1515</v>
      </c>
      <c r="C36" s="211" t="s">
        <v>1522</v>
      </c>
      <c r="D36" s="213">
        <v>0.05</v>
      </c>
      <c r="E36" s="198"/>
      <c r="F36" s="199"/>
      <c r="G36" s="1"/>
    </row>
    <row r="37" spans="1:7" ht="15" thickBot="1">
      <c r="A37" s="214">
        <v>2.1</v>
      </c>
      <c r="B37" s="210" t="s">
        <v>1512</v>
      </c>
      <c r="C37" s="211" t="s">
        <v>1523</v>
      </c>
      <c r="D37" s="212"/>
      <c r="E37" s="198"/>
      <c r="F37" s="199"/>
      <c r="G37" s="1"/>
    </row>
    <row r="38" spans="1:7" ht="15" thickBot="1">
      <c r="A38" s="214">
        <v>2.11</v>
      </c>
      <c r="B38" s="210">
        <f>B37+0.1</f>
        <v>9550.1</v>
      </c>
      <c r="C38" s="211" t="s">
        <v>1524</v>
      </c>
      <c r="D38" s="212"/>
      <c r="E38" s="198"/>
      <c r="F38" s="199"/>
      <c r="G38" s="1"/>
    </row>
    <row r="39" spans="1:7" ht="15" thickBot="1">
      <c r="A39" s="214">
        <f>A38+0.01</f>
        <v>2.1199999999999997</v>
      </c>
      <c r="B39" s="210" t="s">
        <v>1515</v>
      </c>
      <c r="C39" s="211" t="s">
        <v>1525</v>
      </c>
      <c r="D39" s="213">
        <v>0.1</v>
      </c>
      <c r="E39" s="198"/>
      <c r="F39" s="199"/>
      <c r="G39" s="1"/>
    </row>
    <row r="40" spans="1:7" ht="15" thickBot="1">
      <c r="A40" s="214">
        <f t="shared" ref="A40:A56" si="2">A39+0.01</f>
        <v>2.1299999999999994</v>
      </c>
      <c r="B40" s="210" t="s">
        <v>1512</v>
      </c>
      <c r="C40" s="211" t="s">
        <v>1526</v>
      </c>
      <c r="D40" s="212"/>
      <c r="E40" s="198"/>
      <c r="F40" s="199"/>
      <c r="G40" s="1"/>
    </row>
    <row r="41" spans="1:7" ht="15" thickBot="1">
      <c r="A41" s="214">
        <f t="shared" si="2"/>
        <v>2.1399999999999992</v>
      </c>
      <c r="B41" s="210">
        <f>B40+0.1</f>
        <v>9550.1</v>
      </c>
      <c r="C41" s="211" t="s">
        <v>1527</v>
      </c>
      <c r="D41" s="212"/>
      <c r="E41" s="198"/>
      <c r="F41" s="199"/>
      <c r="G41" s="1"/>
    </row>
    <row r="42" spans="1:7" ht="15" thickBot="1">
      <c r="A42" s="214">
        <f t="shared" si="2"/>
        <v>2.149999999999999</v>
      </c>
      <c r="B42" s="210" t="s">
        <v>1515</v>
      </c>
      <c r="C42" s="211" t="s">
        <v>1528</v>
      </c>
      <c r="D42" s="213">
        <v>0.1</v>
      </c>
      <c r="E42" s="198"/>
      <c r="F42" s="199"/>
      <c r="G42" s="1"/>
    </row>
    <row r="43" spans="1:7" ht="15" thickBot="1">
      <c r="A43" s="214">
        <f t="shared" si="2"/>
        <v>2.1599999999999988</v>
      </c>
      <c r="B43" s="210" t="s">
        <v>1512</v>
      </c>
      <c r="C43" s="211" t="s">
        <v>1529</v>
      </c>
      <c r="D43" s="212"/>
      <c r="E43" s="198"/>
      <c r="F43" s="199"/>
      <c r="G43" s="1"/>
    </row>
    <row r="44" spans="1:7" ht="15" thickBot="1">
      <c r="A44" s="214">
        <f t="shared" si="2"/>
        <v>2.1699999999999986</v>
      </c>
      <c r="B44" s="210">
        <f>B43+0.1</f>
        <v>9550.1</v>
      </c>
      <c r="C44" s="211" t="s">
        <v>1530</v>
      </c>
      <c r="D44" s="212"/>
      <c r="E44" s="198"/>
      <c r="F44" s="199"/>
      <c r="G44" s="1"/>
    </row>
    <row r="45" spans="1:7" ht="15" thickBot="1">
      <c r="A45" s="214">
        <f t="shared" si="2"/>
        <v>2.1799999999999984</v>
      </c>
      <c r="B45" s="210" t="s">
        <v>1515</v>
      </c>
      <c r="C45" s="211" t="s">
        <v>1531</v>
      </c>
      <c r="D45" s="213">
        <v>0.33</v>
      </c>
      <c r="E45" s="198"/>
      <c r="F45" s="199"/>
      <c r="G45" s="1"/>
    </row>
    <row r="46" spans="1:7" ht="15" thickBot="1">
      <c r="A46" s="214">
        <f t="shared" si="2"/>
        <v>2.1899999999999982</v>
      </c>
      <c r="B46" s="210" t="s">
        <v>1512</v>
      </c>
      <c r="C46" s="211" t="s">
        <v>1532</v>
      </c>
      <c r="D46" s="212"/>
      <c r="E46" s="198"/>
      <c r="F46" s="199"/>
      <c r="G46" s="1"/>
    </row>
    <row r="47" spans="1:7" ht="15" thickBot="1">
      <c r="A47" s="214">
        <f t="shared" si="2"/>
        <v>2.199999999999998</v>
      </c>
      <c r="B47" s="210">
        <f>B46+0.1</f>
        <v>9550.1</v>
      </c>
      <c r="C47" s="211" t="s">
        <v>1533</v>
      </c>
      <c r="D47" s="212"/>
      <c r="E47" s="198"/>
      <c r="F47" s="199"/>
      <c r="G47" s="1"/>
    </row>
    <row r="48" spans="1:7" ht="15" thickBot="1">
      <c r="A48" s="214">
        <f t="shared" si="2"/>
        <v>2.2099999999999977</v>
      </c>
      <c r="B48" s="210" t="s">
        <v>1515</v>
      </c>
      <c r="C48" s="211" t="s">
        <v>1534</v>
      </c>
      <c r="D48" s="213">
        <v>0.33</v>
      </c>
      <c r="E48" s="198"/>
      <c r="F48" s="199"/>
      <c r="G48" s="1"/>
    </row>
    <row r="49" spans="1:7" ht="15" thickBot="1">
      <c r="A49" s="214">
        <f t="shared" si="2"/>
        <v>2.2199999999999975</v>
      </c>
      <c r="B49" s="210" t="s">
        <v>1535</v>
      </c>
      <c r="C49" s="211" t="s">
        <v>1536</v>
      </c>
      <c r="D49" s="215"/>
      <c r="E49" s="198"/>
      <c r="F49" s="199"/>
      <c r="G49" s="1"/>
    </row>
    <row r="50" spans="1:7" ht="15" thickBot="1">
      <c r="A50" s="214">
        <f t="shared" si="2"/>
        <v>2.2299999999999973</v>
      </c>
      <c r="B50" s="216" t="s">
        <v>1537</v>
      </c>
      <c r="C50" s="211" t="s">
        <v>1538</v>
      </c>
      <c r="D50" s="215"/>
      <c r="E50" s="198"/>
      <c r="F50" s="199"/>
      <c r="G50" s="1"/>
    </row>
    <row r="51" spans="1:7" ht="15" thickBot="1">
      <c r="A51" s="214">
        <f t="shared" si="2"/>
        <v>2.2399999999999971</v>
      </c>
      <c r="B51" s="216" t="s">
        <v>1539</v>
      </c>
      <c r="C51" s="211" t="s">
        <v>1540</v>
      </c>
      <c r="D51" s="215"/>
      <c r="E51" s="198"/>
      <c r="F51" s="199"/>
      <c r="G51" s="1"/>
    </row>
    <row r="52" spans="1:7" ht="15" thickBot="1">
      <c r="A52" s="214">
        <f t="shared" si="2"/>
        <v>2.2499999999999969</v>
      </c>
      <c r="B52" s="194" t="s">
        <v>1541</v>
      </c>
      <c r="C52" s="211" t="s">
        <v>1542</v>
      </c>
      <c r="D52" s="215"/>
      <c r="E52" s="198"/>
      <c r="F52" s="199"/>
      <c r="G52" s="1"/>
    </row>
    <row r="53" spans="1:7" ht="15" thickBot="1">
      <c r="A53" s="214">
        <f t="shared" si="2"/>
        <v>2.2599999999999967</v>
      </c>
      <c r="B53" s="210" t="s">
        <v>1543</v>
      </c>
      <c r="C53" s="211" t="s">
        <v>1544</v>
      </c>
      <c r="D53" s="215"/>
      <c r="E53" s="198"/>
      <c r="F53" s="199"/>
      <c r="G53" s="1"/>
    </row>
    <row r="54" spans="1:7" ht="15" thickBot="1">
      <c r="A54" s="214">
        <f t="shared" si="2"/>
        <v>2.2699999999999965</v>
      </c>
      <c r="B54" s="210" t="s">
        <v>1545</v>
      </c>
      <c r="C54" s="211" t="s">
        <v>1546</v>
      </c>
      <c r="D54" s="215"/>
      <c r="E54" s="198"/>
      <c r="F54" s="199"/>
      <c r="G54" s="1"/>
    </row>
    <row r="55" spans="1:7" ht="15" thickBot="1">
      <c r="A55" s="214">
        <f t="shared" si="2"/>
        <v>2.2799999999999963</v>
      </c>
      <c r="B55" s="210" t="s">
        <v>1545</v>
      </c>
      <c r="C55" s="211" t="s">
        <v>1547</v>
      </c>
      <c r="D55" s="217"/>
      <c r="E55" s="198"/>
      <c r="F55" s="218"/>
      <c r="G55" s="1"/>
    </row>
    <row r="56" spans="1:7" ht="15" thickBot="1">
      <c r="A56" s="214">
        <f t="shared" si="2"/>
        <v>2.289999999999996</v>
      </c>
      <c r="B56" s="210" t="s">
        <v>1548</v>
      </c>
      <c r="C56" s="195" t="s">
        <v>1549</v>
      </c>
      <c r="D56" s="219">
        <v>0</v>
      </c>
      <c r="E56" s="198">
        <v>0</v>
      </c>
      <c r="F56" s="220">
        <v>0</v>
      </c>
      <c r="G56" s="1"/>
    </row>
    <row r="57" spans="1:7" ht="15" thickBot="1">
      <c r="A57" s="221" t="s">
        <v>60</v>
      </c>
      <c r="B57" s="222">
        <v>9950.2000000000007</v>
      </c>
      <c r="C57" s="223" t="s">
        <v>1550</v>
      </c>
      <c r="D57" s="224">
        <f>SUM(D28,D49:D56)</f>
        <v>0</v>
      </c>
      <c r="E57" s="225">
        <f>SUM(E28,E49:E56)</f>
        <v>0</v>
      </c>
      <c r="F57" s="226">
        <f>SUM(F28,F49:F56)</f>
        <v>0</v>
      </c>
      <c r="G57" s="1"/>
    </row>
    <row r="59" spans="1:7">
      <c r="A59" s="221">
        <v>200</v>
      </c>
      <c r="B59" s="222">
        <v>9950.2000000000007</v>
      </c>
      <c r="C59" s="227" t="s">
        <v>1551</v>
      </c>
      <c r="D59" s="228"/>
      <c r="E59" s="228"/>
      <c r="F59" s="228"/>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M83"/>
  <sheetViews>
    <sheetView workbookViewId="0"/>
  </sheetViews>
  <sheetFormatPr defaultColWidth="9.140625" defaultRowHeight="12.95"/>
  <cols>
    <col min="1" max="1" width="6.7109375" style="17" customWidth="1"/>
    <col min="2" max="2" width="10.85546875" style="1" customWidth="1"/>
    <col min="3" max="3" width="78.7109375" style="1" customWidth="1"/>
    <col min="4" max="4" width="12.5703125" style="2" customWidth="1"/>
    <col min="5" max="5" width="12.85546875" style="2" customWidth="1"/>
    <col min="6" max="6" width="14.140625" style="2" customWidth="1"/>
    <col min="7" max="7" width="8.140625" style="3" customWidth="1"/>
    <col min="8" max="10" width="17.42578125" style="1" customWidth="1"/>
    <col min="11" max="11" width="9.140625" style="1" customWidth="1"/>
    <col min="12" max="16384" width="9.140625" style="1"/>
  </cols>
  <sheetData>
    <row r="1" spans="1:7" ht="21">
      <c r="A1" s="4" t="s">
        <v>0</v>
      </c>
    </row>
    <row r="2" spans="1:7" ht="21">
      <c r="A2" s="4"/>
      <c r="B2" s="91" t="s">
        <v>89</v>
      </c>
    </row>
    <row r="3" spans="1:7" ht="21">
      <c r="A3" s="5" t="s">
        <v>90</v>
      </c>
    </row>
    <row r="4" spans="1:7">
      <c r="A4" s="6"/>
    </row>
    <row r="5" spans="1:7">
      <c r="A5" s="7" t="s">
        <v>3</v>
      </c>
    </row>
    <row r="6" spans="1:7" ht="12.75" customHeight="1">
      <c r="A6" s="8"/>
      <c r="B6" s="1" t="s">
        <v>4</v>
      </c>
    </row>
    <row r="7" spans="1:7" ht="12.75" customHeight="1">
      <c r="A7" s="9"/>
      <c r="B7" s="1" t="s">
        <v>5</v>
      </c>
    </row>
    <row r="8" spans="1:7" ht="12.75" customHeight="1">
      <c r="A8" s="10"/>
      <c r="B8" s="1" t="s">
        <v>6</v>
      </c>
    </row>
    <row r="9" spans="1:7" ht="12.75" customHeight="1">
      <c r="A9" s="11"/>
      <c r="B9" s="1" t="s">
        <v>7</v>
      </c>
    </row>
    <row r="10" spans="1:7" ht="12.75" customHeight="1">
      <c r="A10" s="12"/>
      <c r="B10" s="1" t="s">
        <v>8</v>
      </c>
    </row>
    <row r="11" spans="1:7" ht="12.75" customHeight="1">
      <c r="A11" s="13"/>
      <c r="B11" s="1" t="s">
        <v>9</v>
      </c>
    </row>
    <row r="12" spans="1:7" ht="12.75" customHeight="1">
      <c r="A12" s="14"/>
      <c r="B12" s="1" t="s">
        <v>10</v>
      </c>
    </row>
    <row r="13" spans="1:7" ht="12.75" customHeight="1" thickBot="1">
      <c r="A13" s="15"/>
      <c r="B13" s="1" t="s">
        <v>11</v>
      </c>
    </row>
    <row r="14" spans="1:7" ht="12.75" customHeight="1" thickBot="1">
      <c r="A14" s="16"/>
      <c r="B14" s="1" t="s">
        <v>12</v>
      </c>
    </row>
    <row r="16" spans="1:7" ht="17.25" customHeight="1">
      <c r="B16" s="18"/>
      <c r="G16" s="1"/>
    </row>
    <row r="18" spans="1:13" ht="18.600000000000001">
      <c r="A18" s="112"/>
      <c r="B18" s="1203" t="s">
        <v>91</v>
      </c>
      <c r="C18" s="1203"/>
      <c r="D18" s="1203"/>
      <c r="E18" s="1203"/>
      <c r="F18" s="1203"/>
    </row>
    <row r="19" spans="1:13" ht="13.5" customHeight="1" thickBot="1">
      <c r="A19" s="112"/>
      <c r="B19" s="168" t="s">
        <v>16</v>
      </c>
      <c r="C19" s="280"/>
      <c r="D19" s="168">
        <v>1</v>
      </c>
      <c r="E19" s="168">
        <v>2</v>
      </c>
      <c r="F19" s="168">
        <v>3</v>
      </c>
    </row>
    <row r="20" spans="1:13" ht="33" customHeight="1">
      <c r="A20" s="113" t="s">
        <v>50</v>
      </c>
      <c r="B20" s="47" t="s">
        <v>19</v>
      </c>
      <c r="C20" s="48" t="s">
        <v>20</v>
      </c>
      <c r="D20" s="49" t="s">
        <v>92</v>
      </c>
      <c r="E20" s="49" t="s">
        <v>93</v>
      </c>
      <c r="F20" s="50" t="s">
        <v>94</v>
      </c>
    </row>
    <row r="21" spans="1:13" ht="13.5" customHeight="1" thickBot="1">
      <c r="A21" s="24" t="s">
        <v>51</v>
      </c>
      <c r="B21" s="114">
        <v>4110.1000000000004</v>
      </c>
      <c r="C21" s="115" t="s">
        <v>95</v>
      </c>
      <c r="D21" s="55"/>
      <c r="E21" s="55"/>
      <c r="F21" s="56">
        <v>0</v>
      </c>
    </row>
    <row r="22" spans="1:13" ht="13.5" customHeight="1" thickBot="1">
      <c r="A22" s="24" t="s">
        <v>96</v>
      </c>
      <c r="B22" s="114">
        <v>7424.2</v>
      </c>
      <c r="C22" s="115" t="s">
        <v>97</v>
      </c>
      <c r="D22" s="55"/>
      <c r="E22" s="55"/>
      <c r="F22" s="56">
        <v>0</v>
      </c>
    </row>
    <row r="23" spans="1:13" ht="13.5" customHeight="1" thickBot="1">
      <c r="A23" s="24" t="s">
        <v>98</v>
      </c>
      <c r="B23" s="114">
        <v>7524.2</v>
      </c>
      <c r="C23" s="115" t="s">
        <v>99</v>
      </c>
      <c r="D23" s="55"/>
      <c r="E23" s="55"/>
      <c r="F23" s="59">
        <v>0</v>
      </c>
    </row>
    <row r="24" spans="1:13" ht="13.5" thickBot="1">
      <c r="A24" s="24" t="s">
        <v>100</v>
      </c>
      <c r="B24" s="114">
        <v>7624.3</v>
      </c>
      <c r="C24" s="115" t="s">
        <v>101</v>
      </c>
      <c r="D24" s="55"/>
      <c r="E24" s="55"/>
      <c r="F24" s="59">
        <v>0</v>
      </c>
    </row>
    <row r="25" spans="1:13" ht="13.5" thickBot="1">
      <c r="A25" s="24" t="s">
        <v>102</v>
      </c>
      <c r="B25" s="114">
        <v>7724.2</v>
      </c>
      <c r="C25" s="115" t="s">
        <v>103</v>
      </c>
      <c r="D25" s="55"/>
      <c r="E25" s="55"/>
      <c r="F25" s="59">
        <v>0</v>
      </c>
    </row>
    <row r="26" spans="1:13">
      <c r="A26" s="24" t="s">
        <v>104</v>
      </c>
      <c r="B26" s="116">
        <v>7824.3</v>
      </c>
      <c r="C26" s="117" t="s">
        <v>105</v>
      </c>
      <c r="D26" s="55"/>
      <c r="E26" s="55"/>
      <c r="F26" s="59">
        <v>0</v>
      </c>
    </row>
    <row r="27" spans="1:13" ht="13.5" thickBot="1">
      <c r="A27" s="24" t="s">
        <v>63</v>
      </c>
      <c r="B27" s="114">
        <v>7924.3</v>
      </c>
      <c r="C27" s="115" t="s">
        <v>106</v>
      </c>
      <c r="D27" s="55"/>
      <c r="E27" s="55"/>
      <c r="F27" s="59">
        <v>0</v>
      </c>
    </row>
    <row r="28" spans="1:13" s="3" customFormat="1" ht="13.5" thickBot="1">
      <c r="A28" s="24" t="s">
        <v>107</v>
      </c>
      <c r="B28" s="116" t="s">
        <v>108</v>
      </c>
      <c r="C28" s="117" t="s">
        <v>109</v>
      </c>
      <c r="D28" s="55"/>
      <c r="E28" s="452"/>
      <c r="F28" s="59">
        <v>0</v>
      </c>
      <c r="H28" s="1"/>
      <c r="I28" s="1"/>
      <c r="J28" s="1"/>
      <c r="K28" s="1"/>
      <c r="L28" s="1"/>
      <c r="M28" s="1"/>
    </row>
    <row r="29" spans="1:13" s="3" customFormat="1" ht="13.5" thickBot="1">
      <c r="A29" s="25" t="s">
        <v>60</v>
      </c>
      <c r="B29" s="119" t="s">
        <v>110</v>
      </c>
      <c r="C29" s="120" t="s">
        <v>111</v>
      </c>
      <c r="D29" s="100"/>
      <c r="E29" s="100"/>
      <c r="F29" s="101">
        <v>0</v>
      </c>
      <c r="H29" s="1"/>
      <c r="I29" s="1"/>
      <c r="J29" s="1"/>
      <c r="K29" s="1"/>
      <c r="L29" s="1"/>
      <c r="M29" s="1"/>
    </row>
    <row r="30" spans="1:13" s="3" customFormat="1" ht="13.5" thickBot="1">
      <c r="A30" s="24">
        <v>2.9</v>
      </c>
      <c r="B30" s="114">
        <v>4170.1000000000004</v>
      </c>
      <c r="C30" s="115" t="s">
        <v>112</v>
      </c>
      <c r="D30" s="98"/>
      <c r="E30" s="98"/>
      <c r="F30" s="99">
        <v>0</v>
      </c>
      <c r="H30" s="1"/>
      <c r="I30" s="1"/>
      <c r="J30" s="1"/>
      <c r="K30" s="1"/>
      <c r="L30" s="1"/>
      <c r="M30" s="1"/>
    </row>
    <row r="31" spans="1:13" s="3" customFormat="1" ht="13.5" thickBot="1">
      <c r="A31" s="128" t="s">
        <v>67</v>
      </c>
      <c r="B31" s="114">
        <v>7427.2</v>
      </c>
      <c r="C31" s="115" t="s">
        <v>113</v>
      </c>
      <c r="D31" s="55"/>
      <c r="E31" s="55"/>
      <c r="F31" s="59">
        <v>0</v>
      </c>
      <c r="H31" s="1"/>
      <c r="I31" s="1"/>
      <c r="J31" s="1"/>
      <c r="K31" s="1"/>
      <c r="L31" s="1"/>
      <c r="M31" s="1"/>
    </row>
    <row r="32" spans="1:13" s="3" customFormat="1" ht="13.5" thickBot="1">
      <c r="A32" s="24">
        <v>2.11</v>
      </c>
      <c r="B32" s="114">
        <v>7527.2</v>
      </c>
      <c r="C32" s="181" t="s">
        <v>114</v>
      </c>
      <c r="D32" s="55"/>
      <c r="E32" s="55"/>
      <c r="F32" s="56">
        <v>0</v>
      </c>
      <c r="H32" s="1"/>
      <c r="I32" s="1"/>
      <c r="J32" s="1"/>
      <c r="K32" s="1"/>
      <c r="L32" s="1"/>
      <c r="M32" s="1"/>
    </row>
    <row r="33" spans="1:13" s="3" customFormat="1" ht="13.5" thickBot="1">
      <c r="A33" s="24">
        <v>2.12</v>
      </c>
      <c r="B33" s="114">
        <v>7627.3</v>
      </c>
      <c r="C33" s="181" t="s">
        <v>115</v>
      </c>
      <c r="D33" s="55"/>
      <c r="E33" s="55"/>
      <c r="F33" s="56">
        <v>0</v>
      </c>
      <c r="H33" s="1"/>
      <c r="I33" s="1"/>
      <c r="J33" s="1"/>
      <c r="K33" s="1"/>
      <c r="L33" s="1"/>
      <c r="M33" s="1"/>
    </row>
    <row r="34" spans="1:13" s="3" customFormat="1" ht="13.5" thickBot="1">
      <c r="A34" s="24">
        <v>2.13</v>
      </c>
      <c r="B34" s="116">
        <v>7727.2</v>
      </c>
      <c r="C34" s="117" t="s">
        <v>116</v>
      </c>
      <c r="D34" s="55"/>
      <c r="E34" s="55"/>
      <c r="F34" s="63">
        <v>0</v>
      </c>
      <c r="H34" s="1"/>
      <c r="I34" s="1"/>
      <c r="J34" s="1"/>
      <c r="K34" s="1"/>
      <c r="L34" s="1"/>
      <c r="M34" s="1"/>
    </row>
    <row r="35" spans="1:13" s="3" customFormat="1">
      <c r="A35" s="24">
        <v>2.12</v>
      </c>
      <c r="B35" s="118">
        <v>7827.3</v>
      </c>
      <c r="C35" s="121" t="s">
        <v>117</v>
      </c>
      <c r="D35" s="55"/>
      <c r="E35" s="55"/>
      <c r="F35" s="64">
        <v>0</v>
      </c>
      <c r="H35" s="1"/>
      <c r="I35" s="1"/>
      <c r="J35" s="1"/>
      <c r="K35" s="1"/>
      <c r="L35" s="1"/>
      <c r="M35" s="1"/>
    </row>
    <row r="36" spans="1:13" s="3" customFormat="1" ht="13.5" thickBot="1">
      <c r="A36" s="24">
        <v>2.13</v>
      </c>
      <c r="B36" s="116">
        <v>7927.3</v>
      </c>
      <c r="C36" s="180" t="s">
        <v>118</v>
      </c>
      <c r="D36" s="55"/>
      <c r="E36" s="55"/>
      <c r="F36" s="63">
        <v>0</v>
      </c>
      <c r="H36" s="1"/>
      <c r="I36" s="1"/>
      <c r="J36" s="1"/>
      <c r="K36" s="1"/>
      <c r="L36" s="1"/>
      <c r="M36" s="1"/>
    </row>
    <row r="37" spans="1:13" s="3" customFormat="1" ht="13.5" thickBot="1">
      <c r="A37" s="24">
        <v>2.14</v>
      </c>
      <c r="B37" s="118" t="s">
        <v>119</v>
      </c>
      <c r="C37" s="172" t="s">
        <v>120</v>
      </c>
      <c r="D37" s="55"/>
      <c r="E37" s="452"/>
      <c r="F37" s="64">
        <v>0</v>
      </c>
      <c r="H37" s="1"/>
      <c r="I37" s="1"/>
      <c r="J37" s="1"/>
      <c r="K37" s="1"/>
      <c r="L37" s="1"/>
      <c r="M37" s="1"/>
    </row>
    <row r="38" spans="1:13" s="3" customFormat="1" ht="13.5" thickBot="1">
      <c r="A38" s="25" t="s">
        <v>85</v>
      </c>
      <c r="B38" s="119" t="s">
        <v>121</v>
      </c>
      <c r="C38" s="120" t="s">
        <v>122</v>
      </c>
      <c r="D38" s="55"/>
      <c r="E38" s="55"/>
      <c r="F38" s="59">
        <v>0</v>
      </c>
      <c r="H38" s="1"/>
      <c r="I38" s="1"/>
      <c r="J38" s="1"/>
      <c r="K38" s="1"/>
      <c r="L38" s="1"/>
      <c r="M38" s="1"/>
    </row>
    <row r="39" spans="1:13" s="3" customFormat="1" ht="13.5" thickBot="1">
      <c r="A39" s="24">
        <v>2.15</v>
      </c>
      <c r="B39" s="114">
        <v>4125.1000000000004</v>
      </c>
      <c r="C39" s="181" t="s">
        <v>123</v>
      </c>
      <c r="D39" s="55"/>
      <c r="E39" s="452"/>
      <c r="F39" s="59">
        <v>0</v>
      </c>
      <c r="H39" s="1"/>
      <c r="I39" s="1"/>
      <c r="J39" s="1"/>
      <c r="K39" s="1"/>
      <c r="L39" s="1"/>
      <c r="M39" s="1"/>
    </row>
    <row r="40" spans="1:13" s="3" customFormat="1" ht="13.5" thickBot="1">
      <c r="A40" s="24">
        <v>2.16</v>
      </c>
      <c r="B40" s="114">
        <v>4426.2</v>
      </c>
      <c r="C40" s="181" t="s">
        <v>124</v>
      </c>
      <c r="D40" s="55"/>
      <c r="E40" s="452"/>
      <c r="F40" s="63">
        <v>0</v>
      </c>
      <c r="H40" s="1"/>
      <c r="I40" s="1"/>
      <c r="J40" s="1"/>
      <c r="K40" s="1"/>
      <c r="L40" s="1"/>
      <c r="M40" s="1"/>
    </row>
    <row r="41" spans="1:13" s="3" customFormat="1" ht="13.5" thickBot="1">
      <c r="A41" s="24">
        <v>2.17</v>
      </c>
      <c r="B41" s="114">
        <v>7525.2</v>
      </c>
      <c r="C41" s="181" t="s">
        <v>125</v>
      </c>
      <c r="D41" s="55"/>
      <c r="E41" s="452"/>
      <c r="F41" s="64">
        <v>0</v>
      </c>
      <c r="H41" s="1"/>
      <c r="I41" s="1"/>
      <c r="J41" s="1"/>
      <c r="K41" s="1"/>
      <c r="L41" s="1"/>
      <c r="M41" s="1"/>
    </row>
    <row r="42" spans="1:13" s="3" customFormat="1" ht="13.5" thickBot="1">
      <c r="A42" s="24">
        <v>2.1800000000000002</v>
      </c>
      <c r="B42" s="114">
        <v>7625.3</v>
      </c>
      <c r="C42" s="181" t="s">
        <v>126</v>
      </c>
      <c r="D42" s="55"/>
      <c r="E42" s="452"/>
      <c r="F42" s="59">
        <v>0</v>
      </c>
      <c r="H42" s="1"/>
      <c r="I42" s="1"/>
      <c r="J42" s="1"/>
      <c r="K42" s="1"/>
      <c r="L42" s="1"/>
      <c r="M42" s="1"/>
    </row>
    <row r="43" spans="1:13" s="3" customFormat="1" ht="13.5" thickBot="1">
      <c r="A43" s="24">
        <v>2.19</v>
      </c>
      <c r="B43" s="114">
        <v>4411.2</v>
      </c>
      <c r="C43" s="181" t="s">
        <v>127</v>
      </c>
      <c r="D43" s="55"/>
      <c r="E43" s="452"/>
      <c r="F43" s="59">
        <v>0</v>
      </c>
      <c r="H43" s="1"/>
      <c r="I43" s="1"/>
      <c r="J43" s="1"/>
      <c r="K43" s="1"/>
      <c r="L43" s="1"/>
      <c r="M43" s="1"/>
    </row>
    <row r="44" spans="1:13" s="3" customFormat="1" ht="13.5" thickBot="1">
      <c r="A44" s="24">
        <v>2.1800000000000002</v>
      </c>
      <c r="B44" s="114">
        <v>4424.2</v>
      </c>
      <c r="C44" s="181" t="s">
        <v>128</v>
      </c>
      <c r="D44" s="55"/>
      <c r="E44" s="452"/>
      <c r="F44" s="59">
        <v>0</v>
      </c>
      <c r="H44" s="1"/>
      <c r="I44" s="1"/>
      <c r="J44" s="1"/>
      <c r="K44" s="1"/>
      <c r="L44" s="1"/>
      <c r="M44" s="1"/>
    </row>
    <row r="45" spans="1:13" s="3" customFormat="1" ht="13.5" thickBot="1">
      <c r="A45" s="24">
        <v>2.19</v>
      </c>
      <c r="B45" s="114">
        <v>4339.2</v>
      </c>
      <c r="C45" s="170" t="s">
        <v>129</v>
      </c>
      <c r="D45" s="55"/>
      <c r="E45" s="452"/>
      <c r="F45" s="59">
        <v>0</v>
      </c>
      <c r="H45" s="1"/>
      <c r="I45" s="1"/>
      <c r="J45" s="1"/>
      <c r="K45" s="1"/>
      <c r="L45" s="1"/>
      <c r="M45" s="1"/>
    </row>
    <row r="46" spans="1:13" s="3" customFormat="1" ht="13.5" thickBot="1">
      <c r="A46" s="127" t="s">
        <v>130</v>
      </c>
      <c r="B46" s="122">
        <v>7925.3</v>
      </c>
      <c r="C46" s="182" t="s">
        <v>131</v>
      </c>
      <c r="D46" s="55"/>
      <c r="E46" s="55"/>
      <c r="F46" s="59">
        <v>0</v>
      </c>
      <c r="H46" s="1"/>
      <c r="I46" s="1"/>
      <c r="J46" s="1"/>
      <c r="K46" s="1"/>
      <c r="L46" s="1"/>
      <c r="M46" s="1"/>
    </row>
    <row r="47" spans="1:13" s="3" customFormat="1" ht="13.5" thickBot="1">
      <c r="A47" s="25" t="s">
        <v>132</v>
      </c>
      <c r="B47" s="124" t="s">
        <v>133</v>
      </c>
      <c r="C47" s="183" t="s">
        <v>134</v>
      </c>
      <c r="D47" s="55"/>
      <c r="E47" s="55"/>
      <c r="F47" s="59">
        <v>0</v>
      </c>
      <c r="H47" s="1"/>
      <c r="I47" s="1"/>
      <c r="J47" s="1"/>
      <c r="K47" s="1"/>
      <c r="L47" s="1"/>
      <c r="M47" s="1"/>
    </row>
    <row r="48" spans="1:13" s="3" customFormat="1" ht="13.5" thickBot="1">
      <c r="A48" s="24">
        <v>2.21</v>
      </c>
      <c r="B48" s="114">
        <v>4140.1000000000004</v>
      </c>
      <c r="C48" s="115" t="s">
        <v>135</v>
      </c>
      <c r="D48" s="55"/>
      <c r="E48" s="55"/>
      <c r="F48" s="56">
        <v>0</v>
      </c>
      <c r="H48" s="1"/>
      <c r="I48" s="1"/>
      <c r="J48" s="1"/>
      <c r="K48" s="1"/>
      <c r="L48" s="1"/>
      <c r="M48" s="1"/>
    </row>
    <row r="49" spans="1:13" s="3" customFormat="1" ht="13.5" thickBot="1">
      <c r="A49" s="24">
        <v>2.2200000000000002</v>
      </c>
      <c r="B49" s="114">
        <v>7426.2</v>
      </c>
      <c r="C49" s="115" t="s">
        <v>136</v>
      </c>
      <c r="D49" s="55"/>
      <c r="E49" s="55"/>
      <c r="F49" s="56">
        <v>0</v>
      </c>
      <c r="H49" s="1"/>
      <c r="I49" s="1"/>
      <c r="J49" s="1"/>
      <c r="K49" s="1"/>
      <c r="L49" s="1"/>
      <c r="M49" s="1"/>
    </row>
    <row r="50" spans="1:13" s="3" customFormat="1" ht="13.5" thickBot="1">
      <c r="A50" s="24">
        <v>2.23</v>
      </c>
      <c r="B50" s="114">
        <v>7526.2</v>
      </c>
      <c r="C50" s="115" t="s">
        <v>137</v>
      </c>
      <c r="D50" s="55"/>
      <c r="E50" s="55"/>
      <c r="F50" s="59">
        <v>0</v>
      </c>
      <c r="H50" s="1"/>
      <c r="I50" s="1"/>
      <c r="J50" s="1"/>
      <c r="K50" s="1"/>
      <c r="L50" s="1"/>
      <c r="M50" s="1"/>
    </row>
    <row r="51" spans="1:13" s="3" customFormat="1" ht="13.5" thickBot="1">
      <c r="A51" s="24">
        <v>2.23</v>
      </c>
      <c r="B51" s="114">
        <v>7626.3</v>
      </c>
      <c r="C51" s="115" t="s">
        <v>138</v>
      </c>
      <c r="D51" s="55"/>
      <c r="E51" s="55"/>
      <c r="F51" s="63">
        <v>0</v>
      </c>
      <c r="H51" s="1"/>
      <c r="I51" s="1"/>
      <c r="J51" s="1"/>
      <c r="K51" s="1"/>
      <c r="L51" s="1"/>
      <c r="M51" s="1"/>
    </row>
    <row r="52" spans="1:13" s="3" customFormat="1" ht="13.5" thickBot="1">
      <c r="A52" s="24">
        <v>2.2400000000000002</v>
      </c>
      <c r="B52" s="114">
        <v>7726.2</v>
      </c>
      <c r="C52" s="115" t="s">
        <v>139</v>
      </c>
      <c r="D52" s="55"/>
      <c r="E52" s="55"/>
      <c r="F52" s="63">
        <v>0</v>
      </c>
      <c r="H52" s="1"/>
      <c r="I52" s="1"/>
      <c r="J52" s="1"/>
      <c r="K52" s="1"/>
      <c r="L52" s="1"/>
      <c r="M52" s="1"/>
    </row>
    <row r="53" spans="1:13" s="3" customFormat="1" ht="13.5" thickBot="1">
      <c r="A53" s="24">
        <v>2.25</v>
      </c>
      <c r="B53" s="114">
        <v>7826.3</v>
      </c>
      <c r="C53" s="115" t="s">
        <v>140</v>
      </c>
      <c r="D53" s="55"/>
      <c r="E53" s="55"/>
      <c r="F53" s="64">
        <v>0</v>
      </c>
      <c r="H53" s="1"/>
      <c r="I53" s="1"/>
      <c r="J53" s="1"/>
      <c r="K53" s="1"/>
      <c r="L53" s="1"/>
      <c r="M53" s="1"/>
    </row>
    <row r="54" spans="1:13" s="3" customFormat="1" ht="13.5" thickBot="1">
      <c r="A54" s="24">
        <v>2.2599999999999998</v>
      </c>
      <c r="B54" s="122">
        <v>7926.3</v>
      </c>
      <c r="C54" s="123" t="s">
        <v>141</v>
      </c>
      <c r="D54" s="55"/>
      <c r="E54" s="55"/>
      <c r="F54" s="59">
        <v>0</v>
      </c>
      <c r="H54" s="1"/>
      <c r="I54" s="1"/>
      <c r="J54" s="1"/>
      <c r="K54" s="1"/>
      <c r="L54" s="1"/>
      <c r="M54" s="1"/>
    </row>
    <row r="55" spans="1:13" s="3" customFormat="1" ht="13.5" thickBot="1">
      <c r="A55" s="25" t="s">
        <v>142</v>
      </c>
      <c r="B55" s="124" t="s">
        <v>143</v>
      </c>
      <c r="C55" s="125" t="s">
        <v>144</v>
      </c>
      <c r="D55" s="55"/>
      <c r="E55" s="55"/>
      <c r="F55" s="59">
        <v>0</v>
      </c>
      <c r="H55" s="1"/>
      <c r="I55" s="1"/>
      <c r="J55" s="1"/>
      <c r="K55" s="1"/>
      <c r="L55" s="1"/>
      <c r="M55" s="1"/>
    </row>
    <row r="56" spans="1:13" s="3" customFormat="1" ht="13.5" thickBot="1">
      <c r="A56" s="24">
        <v>2.27</v>
      </c>
      <c r="B56" s="114">
        <v>4150.3</v>
      </c>
      <c r="C56" s="115" t="s">
        <v>145</v>
      </c>
      <c r="D56" s="55"/>
      <c r="E56" s="55"/>
      <c r="F56" s="59">
        <v>0</v>
      </c>
      <c r="H56" s="1"/>
      <c r="I56" s="1"/>
      <c r="J56" s="1"/>
      <c r="K56" s="1"/>
      <c r="L56" s="1"/>
      <c r="M56" s="1"/>
    </row>
    <row r="57" spans="1:13" s="3" customFormat="1" ht="13.5" thickBot="1">
      <c r="A57" s="114">
        <v>2.2799999999999998</v>
      </c>
      <c r="B57" s="114">
        <v>4160.3</v>
      </c>
      <c r="C57" s="126" t="s">
        <v>146</v>
      </c>
      <c r="D57" s="55"/>
      <c r="E57" s="452"/>
      <c r="F57" s="59">
        <v>0</v>
      </c>
      <c r="H57" s="1"/>
      <c r="I57" s="1"/>
      <c r="J57" s="1"/>
      <c r="K57" s="1"/>
      <c r="L57" s="1"/>
      <c r="M57" s="1"/>
    </row>
    <row r="58" spans="1:13" s="3" customFormat="1" ht="13.5" thickBot="1">
      <c r="A58" s="114">
        <v>2.29</v>
      </c>
      <c r="B58" s="114">
        <v>4160.6000000000004</v>
      </c>
      <c r="C58" s="126" t="s">
        <v>147</v>
      </c>
      <c r="D58" s="55"/>
      <c r="E58" s="452"/>
      <c r="F58" s="59">
        <v>0</v>
      </c>
      <c r="H58" s="1"/>
      <c r="I58" s="1"/>
      <c r="J58" s="1"/>
      <c r="K58" s="1"/>
      <c r="L58" s="1"/>
      <c r="M58" s="1"/>
    </row>
    <row r="59" spans="1:13" s="3" customFormat="1" ht="13.5" thickBot="1">
      <c r="A59" s="129" t="s">
        <v>148</v>
      </c>
      <c r="B59" s="114">
        <v>4250.5</v>
      </c>
      <c r="C59" s="126" t="s">
        <v>149</v>
      </c>
      <c r="D59" s="55"/>
      <c r="E59" s="55"/>
      <c r="F59" s="59">
        <v>0</v>
      </c>
      <c r="H59" s="1"/>
      <c r="I59" s="1"/>
      <c r="J59" s="1"/>
      <c r="K59" s="1"/>
      <c r="L59" s="1"/>
      <c r="M59" s="1"/>
    </row>
    <row r="60" spans="1:13" s="3" customFormat="1" ht="13.5" thickBot="1">
      <c r="A60" s="114">
        <v>2.31</v>
      </c>
      <c r="B60" s="114">
        <v>4261.5</v>
      </c>
      <c r="C60" s="126" t="s">
        <v>150</v>
      </c>
      <c r="D60" s="55"/>
      <c r="E60" s="55"/>
      <c r="F60" s="59">
        <v>0</v>
      </c>
      <c r="H60" s="1"/>
      <c r="I60" s="1"/>
      <c r="J60" s="1"/>
      <c r="K60" s="1"/>
      <c r="L60" s="1"/>
      <c r="M60" s="1"/>
    </row>
    <row r="61" spans="1:13" s="3" customFormat="1" ht="13.5" thickBot="1">
      <c r="A61" s="114">
        <v>2.3199999999999998</v>
      </c>
      <c r="B61" s="114">
        <v>4262.6000000000004</v>
      </c>
      <c r="C61" s="126" t="s">
        <v>151</v>
      </c>
      <c r="D61" s="55"/>
      <c r="E61" s="452"/>
      <c r="F61" s="59">
        <v>0</v>
      </c>
      <c r="H61" s="1"/>
      <c r="I61" s="1"/>
      <c r="J61" s="1"/>
      <c r="K61" s="1"/>
      <c r="L61" s="1"/>
      <c r="M61" s="1"/>
    </row>
    <row r="62" spans="1:13" s="3" customFormat="1" ht="13.5" thickBot="1">
      <c r="A62" s="114">
        <v>2.33</v>
      </c>
      <c r="B62" s="114">
        <v>4280.5</v>
      </c>
      <c r="C62" s="126" t="s">
        <v>152</v>
      </c>
      <c r="D62" s="55"/>
      <c r="E62" s="55"/>
      <c r="F62" s="59">
        <v>0</v>
      </c>
      <c r="H62" s="1"/>
      <c r="I62" s="1"/>
      <c r="J62" s="1"/>
      <c r="K62" s="1"/>
      <c r="L62" s="1"/>
      <c r="M62" s="1"/>
    </row>
    <row r="63" spans="1:13" s="3" customFormat="1" ht="13.5" thickBot="1">
      <c r="A63" s="114">
        <v>2.34</v>
      </c>
      <c r="B63" s="114">
        <v>4295.7</v>
      </c>
      <c r="C63" s="126" t="s">
        <v>153</v>
      </c>
      <c r="D63" s="55"/>
      <c r="E63" s="55"/>
      <c r="F63" s="59">
        <v>0</v>
      </c>
      <c r="H63" s="1"/>
      <c r="I63" s="1"/>
      <c r="J63" s="1"/>
      <c r="K63" s="1"/>
      <c r="L63" s="1"/>
      <c r="M63" s="1"/>
    </row>
    <row r="64" spans="1:13" s="3" customFormat="1" ht="13.5" thickBot="1">
      <c r="A64" s="114">
        <v>2.35</v>
      </c>
      <c r="B64" s="114">
        <v>4298.7</v>
      </c>
      <c r="C64" s="126" t="s">
        <v>154</v>
      </c>
      <c r="D64" s="55"/>
      <c r="E64" s="452"/>
      <c r="F64" s="59">
        <v>0</v>
      </c>
      <c r="H64" s="1"/>
      <c r="I64" s="1"/>
      <c r="J64" s="1"/>
      <c r="K64" s="1"/>
      <c r="L64" s="1"/>
      <c r="M64" s="1"/>
    </row>
    <row r="65" spans="1:13" s="3" customFormat="1" ht="13.5" thickBot="1">
      <c r="A65" s="114">
        <v>2.36</v>
      </c>
      <c r="B65" s="114">
        <v>4299.7</v>
      </c>
      <c r="C65" s="179" t="s">
        <v>155</v>
      </c>
      <c r="D65" s="55"/>
      <c r="E65" s="55"/>
      <c r="F65" s="59">
        <v>0</v>
      </c>
      <c r="H65" s="1"/>
      <c r="I65" s="1"/>
      <c r="J65" s="1"/>
      <c r="K65" s="1"/>
      <c r="L65" s="1"/>
      <c r="M65" s="1"/>
    </row>
    <row r="66" spans="1:13" s="3" customFormat="1" ht="13.5" thickBot="1">
      <c r="A66" s="24">
        <v>2.37</v>
      </c>
      <c r="B66" s="114">
        <v>4301.7</v>
      </c>
      <c r="C66" s="115" t="s">
        <v>156</v>
      </c>
      <c r="D66" s="55"/>
      <c r="E66" s="55"/>
      <c r="F66" s="59">
        <v>0</v>
      </c>
      <c r="H66" s="1"/>
      <c r="I66" s="1"/>
      <c r="J66" s="1"/>
      <c r="K66" s="1"/>
      <c r="L66" s="1"/>
      <c r="M66" s="1"/>
    </row>
    <row r="67" spans="1:13" s="3" customFormat="1" ht="13.5" thickBot="1">
      <c r="A67" s="114">
        <v>2.38</v>
      </c>
      <c r="B67" s="114">
        <v>4302.3</v>
      </c>
      <c r="C67" s="126" t="s">
        <v>157</v>
      </c>
      <c r="D67" s="55"/>
      <c r="E67" s="452"/>
      <c r="F67" s="59">
        <v>0</v>
      </c>
      <c r="H67" s="1"/>
      <c r="I67" s="1"/>
      <c r="J67" s="1"/>
      <c r="K67" s="1"/>
      <c r="L67" s="1"/>
      <c r="M67" s="1"/>
    </row>
    <row r="68" spans="1:13" s="3" customFormat="1" ht="13.5" thickBot="1">
      <c r="A68" s="114">
        <v>2.39</v>
      </c>
      <c r="B68" s="114">
        <v>4306.2</v>
      </c>
      <c r="C68" s="126" t="s">
        <v>158</v>
      </c>
      <c r="D68" s="55"/>
      <c r="E68" s="55"/>
      <c r="F68" s="59">
        <v>0</v>
      </c>
      <c r="H68" s="1"/>
      <c r="I68" s="1"/>
      <c r="J68" s="1"/>
      <c r="K68" s="1"/>
      <c r="L68" s="1"/>
      <c r="M68" s="1"/>
    </row>
    <row r="69" spans="1:13" s="3" customFormat="1" ht="13.5" thickBot="1">
      <c r="A69" s="129" t="s">
        <v>159</v>
      </c>
      <c r="B69" s="114">
        <v>4350.3</v>
      </c>
      <c r="C69" s="171" t="s">
        <v>160</v>
      </c>
      <c r="D69" s="55"/>
      <c r="E69" s="452"/>
      <c r="F69" s="59">
        <v>0</v>
      </c>
      <c r="H69" s="1"/>
      <c r="I69" s="1"/>
      <c r="J69" s="1"/>
      <c r="K69" s="1"/>
      <c r="L69" s="1"/>
      <c r="M69" s="1"/>
    </row>
    <row r="70" spans="1:13" s="3" customFormat="1" ht="13.5" thickBot="1">
      <c r="A70" s="114">
        <v>2.41</v>
      </c>
      <c r="B70" s="114">
        <v>4360.3</v>
      </c>
      <c r="C70" s="126" t="s">
        <v>161</v>
      </c>
      <c r="D70" s="55"/>
      <c r="E70" s="55"/>
      <c r="F70" s="59">
        <v>0</v>
      </c>
      <c r="H70" s="1"/>
      <c r="I70" s="1"/>
      <c r="J70" s="1"/>
      <c r="K70" s="1"/>
      <c r="L70" s="1"/>
      <c r="M70" s="1"/>
    </row>
    <row r="71" spans="1:13" s="3" customFormat="1" ht="13.5" thickBot="1">
      <c r="A71" s="114">
        <v>2.42</v>
      </c>
      <c r="B71" s="114">
        <v>4380.3</v>
      </c>
      <c r="C71" s="179" t="s">
        <v>162</v>
      </c>
      <c r="D71" s="55"/>
      <c r="E71" s="452"/>
      <c r="F71" s="59">
        <v>0</v>
      </c>
      <c r="H71" s="1"/>
      <c r="I71" s="1"/>
      <c r="J71" s="1"/>
      <c r="K71" s="1"/>
      <c r="L71" s="1"/>
      <c r="M71" s="1"/>
    </row>
    <row r="72" spans="1:13" s="3" customFormat="1" ht="13.5" thickBot="1">
      <c r="A72" s="114">
        <v>2.4300000000000002</v>
      </c>
      <c r="B72" s="114">
        <v>4385.7</v>
      </c>
      <c r="C72" s="179" t="s">
        <v>163</v>
      </c>
      <c r="D72" s="55"/>
      <c r="E72" s="452"/>
      <c r="F72" s="59">
        <v>0</v>
      </c>
      <c r="H72" s="1"/>
      <c r="I72" s="1"/>
      <c r="J72" s="1"/>
      <c r="K72" s="1"/>
      <c r="L72" s="1"/>
      <c r="M72" s="1"/>
    </row>
    <row r="73" spans="1:13" s="3" customFormat="1" ht="13.5" thickBot="1">
      <c r="A73" s="114">
        <v>2.44</v>
      </c>
      <c r="B73" s="114">
        <v>4390.7</v>
      </c>
      <c r="C73" s="126" t="s">
        <v>164</v>
      </c>
      <c r="D73" s="55"/>
      <c r="E73" s="452"/>
      <c r="F73" s="59">
        <v>0</v>
      </c>
      <c r="H73" s="1"/>
      <c r="I73" s="1"/>
      <c r="J73" s="1"/>
      <c r="K73" s="1"/>
      <c r="L73" s="1"/>
      <c r="M73" s="1"/>
    </row>
    <row r="74" spans="1:13" s="3" customFormat="1" ht="13.5" thickBot="1">
      <c r="A74" s="114">
        <v>2.4500000000000002</v>
      </c>
      <c r="B74" s="114">
        <v>4431.7</v>
      </c>
      <c r="C74" s="126" t="s">
        <v>165</v>
      </c>
      <c r="D74" s="55"/>
      <c r="E74" s="55"/>
      <c r="F74" s="59">
        <v>0</v>
      </c>
      <c r="H74" s="1"/>
      <c r="I74" s="1"/>
      <c r="J74" s="1"/>
      <c r="K74" s="1"/>
      <c r="L74" s="1"/>
      <c r="M74" s="1"/>
    </row>
    <row r="75" spans="1:13" s="3" customFormat="1" ht="13.5" thickBot="1">
      <c r="A75" s="114">
        <v>2.46</v>
      </c>
      <c r="B75" s="114">
        <v>4432.7</v>
      </c>
      <c r="C75" s="126" t="s">
        <v>166</v>
      </c>
      <c r="D75" s="55"/>
      <c r="E75" s="452"/>
      <c r="F75" s="59">
        <v>0</v>
      </c>
      <c r="H75" s="1"/>
      <c r="I75" s="1"/>
      <c r="J75" s="1"/>
      <c r="K75" s="1"/>
      <c r="L75" s="1"/>
      <c r="M75" s="1"/>
    </row>
    <row r="76" spans="1:13" s="3" customFormat="1" ht="13.5" thickBot="1">
      <c r="A76" s="114">
        <v>2.4700000000000002</v>
      </c>
      <c r="B76" s="114">
        <v>4433.7</v>
      </c>
      <c r="C76" s="179" t="s">
        <v>167</v>
      </c>
      <c r="D76" s="55"/>
      <c r="E76" s="55"/>
      <c r="F76" s="59">
        <v>0</v>
      </c>
      <c r="H76" s="1"/>
      <c r="I76" s="1"/>
      <c r="J76" s="1"/>
      <c r="K76" s="1"/>
      <c r="L76" s="1"/>
      <c r="M76" s="1"/>
    </row>
    <row r="77" spans="1:13" s="3" customFormat="1" ht="13.5" thickBot="1">
      <c r="A77" s="114">
        <v>2.48</v>
      </c>
      <c r="B77" s="114" t="s">
        <v>168</v>
      </c>
      <c r="C77" s="126" t="s">
        <v>169</v>
      </c>
      <c r="D77" s="55"/>
      <c r="E77" s="55"/>
      <c r="F77" s="59">
        <v>0</v>
      </c>
      <c r="H77" s="1"/>
      <c r="I77" s="1"/>
      <c r="J77" s="1"/>
      <c r="K77" s="1"/>
      <c r="L77" s="1"/>
      <c r="M77" s="1"/>
    </row>
    <row r="78" spans="1:13" s="3" customFormat="1" ht="13.5" thickBot="1">
      <c r="A78" s="114">
        <v>2.4900000000000002</v>
      </c>
      <c r="B78" s="114">
        <v>9502.2999999999993</v>
      </c>
      <c r="C78" s="454" t="s">
        <v>170</v>
      </c>
      <c r="D78" s="55"/>
      <c r="E78" s="452"/>
      <c r="F78" s="59">
        <v>0</v>
      </c>
      <c r="H78" s="1"/>
      <c r="I78" s="1"/>
      <c r="J78" s="1"/>
      <c r="K78" s="1"/>
      <c r="L78" s="1"/>
      <c r="M78" s="1"/>
    </row>
    <row r="79" spans="1:13" s="3" customFormat="1" ht="13.5" thickBot="1">
      <c r="A79" s="129" t="s">
        <v>171</v>
      </c>
      <c r="B79" s="114">
        <v>9960.2999999999993</v>
      </c>
      <c r="C79" s="454" t="s">
        <v>172</v>
      </c>
      <c r="D79" s="55"/>
      <c r="E79" s="452"/>
      <c r="F79" s="59">
        <v>0</v>
      </c>
      <c r="H79" s="1"/>
      <c r="I79" s="1"/>
      <c r="J79" s="1"/>
      <c r="K79" s="1"/>
      <c r="L79" s="1"/>
      <c r="M79" s="1"/>
    </row>
    <row r="80" spans="1:13" s="3" customFormat="1" ht="13.5" thickBot="1">
      <c r="A80" s="114">
        <v>2.5099999999999998</v>
      </c>
      <c r="B80" s="114">
        <v>9961.2999999999993</v>
      </c>
      <c r="C80" s="454" t="s">
        <v>173</v>
      </c>
      <c r="D80" s="55"/>
      <c r="E80" s="452"/>
      <c r="F80" s="59">
        <v>0</v>
      </c>
      <c r="H80" s="1"/>
      <c r="I80" s="1"/>
      <c r="J80" s="1"/>
      <c r="K80" s="1"/>
      <c r="L80" s="1"/>
      <c r="M80" s="1"/>
    </row>
    <row r="81" spans="1:13" s="3" customFormat="1" ht="13.5" thickBot="1">
      <c r="A81" s="24">
        <v>2.52</v>
      </c>
      <c r="B81" s="114" t="s">
        <v>174</v>
      </c>
      <c r="C81" s="455" t="s">
        <v>175</v>
      </c>
      <c r="D81" s="55"/>
      <c r="E81" s="452"/>
      <c r="F81" s="59">
        <v>0</v>
      </c>
      <c r="H81" s="1"/>
      <c r="I81" s="1"/>
      <c r="J81" s="1"/>
      <c r="K81" s="1"/>
      <c r="L81" s="1"/>
      <c r="M81" s="1"/>
    </row>
    <row r="82" spans="1:13" s="3" customFormat="1" ht="13.5" thickBot="1">
      <c r="A82" s="25" t="s">
        <v>176</v>
      </c>
      <c r="B82" s="124" t="s">
        <v>177</v>
      </c>
      <c r="C82" s="125" t="s">
        <v>178</v>
      </c>
      <c r="D82" s="55"/>
      <c r="E82" s="55">
        <v>0</v>
      </c>
      <c r="F82" s="59">
        <v>0</v>
      </c>
      <c r="H82" s="1"/>
      <c r="I82" s="1"/>
      <c r="J82" s="1"/>
      <c r="K82" s="1"/>
      <c r="L82" s="1"/>
      <c r="M82" s="1"/>
    </row>
    <row r="83" spans="1:13" s="3" customFormat="1" ht="13.5" thickBot="1">
      <c r="A83" s="25" t="s">
        <v>87</v>
      </c>
      <c r="B83" s="124" t="s">
        <v>179</v>
      </c>
      <c r="C83" s="125" t="s">
        <v>180</v>
      </c>
      <c r="D83" s="68" t="e">
        <v>#REF!</v>
      </c>
      <c r="E83" s="68" t="e">
        <v>#REF!</v>
      </c>
      <c r="F83" s="69" t="e">
        <v>#REF!</v>
      </c>
      <c r="H83" s="1"/>
      <c r="I83" s="1"/>
      <c r="J83" s="1"/>
      <c r="K83" s="1"/>
      <c r="L83" s="1"/>
      <c r="M83" s="1"/>
    </row>
  </sheetData>
  <mergeCells count="1">
    <mergeCell ref="B18:F18"/>
  </mergeCells>
  <pageMargins left="0.7" right="0.7" top="0.75" bottom="0.75" header="0.3" footer="0.3"/>
  <pageSetup scale="65"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O59"/>
  <sheetViews>
    <sheetView workbookViewId="0"/>
  </sheetViews>
  <sheetFormatPr defaultColWidth="9.140625" defaultRowHeight="12.95"/>
  <cols>
    <col min="1" max="1" width="6.7109375" style="17" customWidth="1"/>
    <col min="2" max="2" width="10.85546875" style="1" customWidth="1"/>
    <col min="3" max="3" width="78.7109375" style="1" customWidth="1"/>
    <col min="4" max="4" width="12.5703125" style="2" customWidth="1"/>
    <col min="5" max="5" width="12.85546875" style="2" customWidth="1"/>
    <col min="6" max="6" width="14.140625" style="2" customWidth="1"/>
    <col min="7" max="7" width="8.140625" style="3" customWidth="1"/>
    <col min="8" max="9" width="10.28515625" style="1" customWidth="1"/>
    <col min="10" max="10" width="44.42578125" style="1" customWidth="1"/>
    <col min="11" max="11" width="16.140625" style="1" bestFit="1" customWidth="1"/>
    <col min="12" max="12" width="19.140625" style="1" customWidth="1"/>
    <col min="13" max="13" width="18.5703125" style="1" customWidth="1"/>
    <col min="14" max="14" width="40.28515625" style="1" customWidth="1"/>
    <col min="15" max="17" width="17.42578125" style="1" customWidth="1"/>
    <col min="18" max="18" width="9.140625" style="1" customWidth="1"/>
    <col min="19" max="16384" width="9.140625" style="1"/>
  </cols>
  <sheetData>
    <row r="1" spans="1:13" ht="21">
      <c r="A1" s="4" t="s">
        <v>0</v>
      </c>
    </row>
    <row r="2" spans="1:13" ht="21">
      <c r="A2" s="4"/>
      <c r="B2" s="91" t="s">
        <v>1</v>
      </c>
    </row>
    <row r="3" spans="1:13">
      <c r="A3" s="6"/>
    </row>
    <row r="4" spans="1:13">
      <c r="A4" s="7" t="s">
        <v>3</v>
      </c>
    </row>
    <row r="5" spans="1:13" ht="12.75" customHeight="1">
      <c r="A5" s="8"/>
      <c r="B5" s="1" t="s">
        <v>4</v>
      </c>
    </row>
    <row r="6" spans="1:13" ht="12.75" customHeight="1">
      <c r="A6" s="9"/>
      <c r="B6" s="1" t="s">
        <v>5</v>
      </c>
    </row>
    <row r="7" spans="1:13" ht="12.75" customHeight="1">
      <c r="A7" s="10"/>
      <c r="B7" s="1" t="s">
        <v>6</v>
      </c>
    </row>
    <row r="8" spans="1:13" ht="12.75" customHeight="1">
      <c r="A8" s="11"/>
      <c r="B8" s="1" t="s">
        <v>7</v>
      </c>
    </row>
    <row r="9" spans="1:13" ht="12.75" customHeight="1">
      <c r="A9" s="12"/>
      <c r="B9" s="1" t="s">
        <v>8</v>
      </c>
    </row>
    <row r="10" spans="1:13" ht="12.75" customHeight="1">
      <c r="A10" s="13"/>
      <c r="B10" s="1" t="s">
        <v>9</v>
      </c>
    </row>
    <row r="11" spans="1:13" ht="12.75" customHeight="1">
      <c r="A11" s="14"/>
      <c r="B11" s="1" t="s">
        <v>10</v>
      </c>
    </row>
    <row r="12" spans="1:13" ht="12.75" customHeight="1" thickBot="1">
      <c r="A12" s="15"/>
      <c r="B12" s="1" t="s">
        <v>11</v>
      </c>
    </row>
    <row r="13" spans="1:13" ht="12.75" customHeight="1" thickBot="1">
      <c r="A13" s="16"/>
      <c r="B13" s="1" t="s">
        <v>12</v>
      </c>
    </row>
    <row r="15" spans="1:13" ht="17.25" customHeight="1">
      <c r="B15" s="18"/>
      <c r="G15" s="1"/>
      <c r="L15" s="19"/>
      <c r="M15" s="19"/>
    </row>
    <row r="16" spans="1:13" ht="18.600000000000001">
      <c r="B16" s="1203" t="s">
        <v>13</v>
      </c>
      <c r="C16" s="1203"/>
      <c r="D16" s="1203"/>
      <c r="E16" s="1"/>
      <c r="F16" s="1"/>
      <c r="G16" s="1"/>
      <c r="J16" s="75" t="s">
        <v>14</v>
      </c>
      <c r="K16" s="76"/>
    </row>
    <row r="17" spans="1:15">
      <c r="A17" s="20" t="s">
        <v>15</v>
      </c>
      <c r="B17" s="21" t="s">
        <v>16</v>
      </c>
      <c r="C17" s="22"/>
      <c r="D17" s="72">
        <v>1</v>
      </c>
      <c r="E17" s="72">
        <v>2</v>
      </c>
      <c r="F17" s="72">
        <v>3</v>
      </c>
      <c r="G17" s="1"/>
      <c r="H17" s="23" t="s">
        <v>17</v>
      </c>
      <c r="I17" s="23"/>
      <c r="J17" s="24">
        <v>1</v>
      </c>
      <c r="K17" s="237">
        <v>2</v>
      </c>
    </row>
    <row r="18" spans="1:15">
      <c r="A18" s="25" t="s">
        <v>18</v>
      </c>
      <c r="B18" s="26" t="s">
        <v>19</v>
      </c>
      <c r="C18" s="27" t="s">
        <v>20</v>
      </c>
      <c r="D18" s="80" t="s">
        <v>21</v>
      </c>
      <c r="E18" s="80" t="s">
        <v>22</v>
      </c>
      <c r="F18" s="80" t="s">
        <v>23</v>
      </c>
      <c r="G18" s="1"/>
      <c r="H18" s="29" t="s">
        <v>18</v>
      </c>
      <c r="I18" s="73" t="s">
        <v>24</v>
      </c>
      <c r="J18" s="30" t="s">
        <v>20</v>
      </c>
      <c r="K18" s="31" t="s">
        <v>25</v>
      </c>
    </row>
    <row r="19" spans="1:15">
      <c r="A19" s="25">
        <v>1.1000000000000001</v>
      </c>
      <c r="B19" s="462">
        <v>3003.1</v>
      </c>
      <c r="C19" s="33" t="s">
        <v>26</v>
      </c>
      <c r="D19" s="81"/>
      <c r="E19" s="81"/>
      <c r="F19" s="82"/>
      <c r="G19" s="1"/>
      <c r="H19" s="21">
        <v>3.1</v>
      </c>
      <c r="I19" s="74"/>
      <c r="J19" s="35"/>
      <c r="K19" s="36"/>
    </row>
    <row r="20" spans="1:15">
      <c r="A20" s="25">
        <f>A19+0.1</f>
        <v>1.2000000000000002</v>
      </c>
      <c r="B20" s="462">
        <v>3003.2</v>
      </c>
      <c r="C20" s="33" t="s">
        <v>27</v>
      </c>
      <c r="D20" s="81">
        <f>+K25</f>
        <v>0</v>
      </c>
      <c r="E20" s="81">
        <f>+L25</f>
        <v>0</v>
      </c>
      <c r="F20" s="83">
        <f>+M25</f>
        <v>0</v>
      </c>
      <c r="G20" s="1"/>
      <c r="H20" s="21">
        <f>+H19+0.1</f>
        <v>3.2</v>
      </c>
      <c r="I20" s="74"/>
      <c r="J20" s="35"/>
      <c r="K20" s="36"/>
    </row>
    <row r="21" spans="1:15">
      <c r="A21" s="25">
        <f>A20+0.1</f>
        <v>1.3000000000000003</v>
      </c>
      <c r="B21" s="462">
        <v>3003.3</v>
      </c>
      <c r="C21" s="33" t="s">
        <v>28</v>
      </c>
      <c r="D21" s="81"/>
      <c r="E21" s="81"/>
      <c r="F21" s="82"/>
      <c r="G21" s="1"/>
      <c r="H21" s="21">
        <f>+H20+0.1</f>
        <v>3.3000000000000003</v>
      </c>
      <c r="I21" s="74"/>
      <c r="J21" s="35"/>
      <c r="K21" s="36"/>
    </row>
    <row r="22" spans="1:15">
      <c r="A22" s="25">
        <f>A21+0.1</f>
        <v>1.4000000000000004</v>
      </c>
      <c r="B22" s="462">
        <v>3003.4</v>
      </c>
      <c r="C22" s="33" t="s">
        <v>29</v>
      </c>
      <c r="D22" s="81"/>
      <c r="E22" s="81"/>
      <c r="F22" s="82"/>
      <c r="G22" s="1"/>
      <c r="H22" s="21">
        <f>+H21+0.1</f>
        <v>3.4000000000000004</v>
      </c>
      <c r="I22" s="74"/>
      <c r="J22" s="35"/>
      <c r="K22" s="36"/>
    </row>
    <row r="23" spans="1:15">
      <c r="A23" s="25">
        <f>A22+0.1</f>
        <v>1.5000000000000004</v>
      </c>
      <c r="B23" s="462">
        <v>3003.5</v>
      </c>
      <c r="C23" s="33" t="s">
        <v>30</v>
      </c>
      <c r="D23" s="81"/>
      <c r="E23" s="81"/>
      <c r="F23" s="82"/>
      <c r="G23" s="1"/>
      <c r="H23" s="21">
        <f>+H22+0.1</f>
        <v>3.5000000000000004</v>
      </c>
      <c r="I23" s="74"/>
      <c r="J23" s="35"/>
      <c r="K23" s="36"/>
    </row>
    <row r="24" spans="1:15" s="37" customFormat="1" ht="15.6">
      <c r="A24" s="25">
        <f>A23+0.1</f>
        <v>1.6000000000000005</v>
      </c>
      <c r="B24" s="462">
        <v>3003.6</v>
      </c>
      <c r="C24" s="33" t="s">
        <v>31</v>
      </c>
      <c r="D24" s="81"/>
      <c r="E24" s="81"/>
      <c r="F24" s="82"/>
      <c r="H24" s="21" t="s">
        <v>32</v>
      </c>
      <c r="I24" s="74"/>
      <c r="J24" s="35" t="s">
        <v>33</v>
      </c>
      <c r="K24" s="137" t="s">
        <v>34</v>
      </c>
      <c r="L24" s="1"/>
    </row>
    <row r="25" spans="1:15">
      <c r="A25" s="25" t="s">
        <v>35</v>
      </c>
      <c r="B25" s="462">
        <v>3003.7</v>
      </c>
      <c r="C25" s="33" t="s">
        <v>36</v>
      </c>
      <c r="D25" s="81"/>
      <c r="E25" s="81"/>
      <c r="F25" s="82"/>
      <c r="G25" s="1"/>
      <c r="H25" s="21">
        <v>300</v>
      </c>
      <c r="I25" s="74"/>
      <c r="J25" s="30" t="s">
        <v>37</v>
      </c>
      <c r="K25" s="41">
        <f>SUM(K19:K23)</f>
        <v>0</v>
      </c>
    </row>
    <row r="26" spans="1:15">
      <c r="A26" s="25">
        <f>A25+0.1</f>
        <v>1.8</v>
      </c>
      <c r="B26" s="462">
        <v>3003.8</v>
      </c>
      <c r="C26" s="33" t="s">
        <v>38</v>
      </c>
      <c r="D26" s="81">
        <f>+K31</f>
        <v>2</v>
      </c>
      <c r="E26" s="81">
        <f>+L31</f>
        <v>0</v>
      </c>
      <c r="F26" s="83">
        <f>+M31</f>
        <v>0</v>
      </c>
      <c r="G26" s="1"/>
    </row>
    <row r="27" spans="1:15">
      <c r="A27" s="25">
        <f>A26+0.1</f>
        <v>1.9000000000000001</v>
      </c>
      <c r="B27" s="462">
        <v>3022.6</v>
      </c>
      <c r="C27" s="33" t="s">
        <v>39</v>
      </c>
      <c r="D27" s="81"/>
      <c r="E27" s="81"/>
      <c r="F27" s="82"/>
      <c r="G27" s="1"/>
    </row>
    <row r="28" spans="1:15">
      <c r="A28" s="25" t="s">
        <v>40</v>
      </c>
      <c r="B28" s="462">
        <v>3022.7</v>
      </c>
      <c r="C28" s="33" t="s">
        <v>41</v>
      </c>
      <c r="D28" s="81"/>
      <c r="E28" s="81"/>
      <c r="F28" s="82"/>
      <c r="G28" s="2"/>
    </row>
    <row r="29" spans="1:15" s="37" customFormat="1">
      <c r="A29" s="25" t="s">
        <v>42</v>
      </c>
      <c r="B29" s="462">
        <v>3023.2</v>
      </c>
      <c r="C29" s="33" t="s">
        <v>43</v>
      </c>
      <c r="D29" s="81"/>
      <c r="E29" s="81"/>
      <c r="F29" s="82"/>
      <c r="G29" s="2"/>
      <c r="H29" s="1"/>
      <c r="I29" s="1"/>
      <c r="J29" s="1"/>
      <c r="K29" s="1"/>
      <c r="M29" s="1"/>
      <c r="N29" s="1"/>
      <c r="O29" s="1"/>
    </row>
    <row r="30" spans="1:15" ht="14.45">
      <c r="A30" s="25" t="s">
        <v>44</v>
      </c>
      <c r="B30" s="462">
        <v>3003.9</v>
      </c>
      <c r="C30" s="33" t="s">
        <v>45</v>
      </c>
      <c r="D30" s="81"/>
      <c r="E30" s="81"/>
      <c r="F30" s="82"/>
      <c r="G30" s="2"/>
      <c r="J30" s="75" t="s">
        <v>46</v>
      </c>
      <c r="K30" s="76"/>
    </row>
    <row r="31" spans="1:15" ht="13.5" thickBot="1">
      <c r="A31" s="25">
        <v>100</v>
      </c>
      <c r="B31" s="463">
        <v>3003</v>
      </c>
      <c r="C31" s="39" t="s">
        <v>47</v>
      </c>
      <c r="D31" s="84">
        <f>SUM(D19:D24)</f>
        <v>0</v>
      </c>
      <c r="E31" s="84">
        <f>SUM(E19:E24)</f>
        <v>0</v>
      </c>
      <c r="F31" s="84">
        <f>SUM(F19:F24)</f>
        <v>0</v>
      </c>
      <c r="H31" s="23" t="s">
        <v>48</v>
      </c>
      <c r="I31" s="23"/>
      <c r="J31" s="24">
        <v>1</v>
      </c>
      <c r="K31" s="237">
        <v>2</v>
      </c>
    </row>
    <row r="32" spans="1:15">
      <c r="A32" s="42"/>
      <c r="B32" s="43"/>
      <c r="C32" s="44"/>
      <c r="D32" s="19"/>
      <c r="H32" s="29" t="s">
        <v>18</v>
      </c>
      <c r="I32" s="73" t="s">
        <v>24</v>
      </c>
      <c r="J32" s="30" t="s">
        <v>20</v>
      </c>
      <c r="K32" s="31" t="s">
        <v>25</v>
      </c>
    </row>
    <row r="33" spans="1:11">
      <c r="A33" s="42"/>
      <c r="B33" s="43"/>
      <c r="C33" s="44"/>
      <c r="D33" s="19"/>
      <c r="H33" s="21">
        <v>4.0999999999999996</v>
      </c>
      <c r="I33" s="74"/>
      <c r="J33" s="35"/>
      <c r="K33" s="36"/>
    </row>
    <row r="34" spans="1:11">
      <c r="B34" s="70"/>
      <c r="C34" s="70"/>
      <c r="D34" s="71"/>
      <c r="E34" s="71"/>
      <c r="F34" s="71"/>
      <c r="H34" s="21">
        <f>+H33+0.1</f>
        <v>4.1999999999999993</v>
      </c>
      <c r="I34" s="74"/>
      <c r="J34" s="35"/>
      <c r="K34" s="36"/>
    </row>
    <row r="35" spans="1:11">
      <c r="H35" s="21">
        <f>+H34+0.1</f>
        <v>4.2999999999999989</v>
      </c>
      <c r="I35" s="74"/>
      <c r="J35" s="35"/>
      <c r="K35" s="36"/>
    </row>
    <row r="36" spans="1:11" ht="18.600000000000001">
      <c r="B36" s="1203" t="s">
        <v>49</v>
      </c>
      <c r="C36" s="1203"/>
      <c r="D36" s="1203"/>
      <c r="H36" s="21">
        <f>+H35+0.1</f>
        <v>4.3999999999999986</v>
      </c>
      <c r="I36" s="74"/>
      <c r="J36" s="35"/>
      <c r="K36" s="36"/>
    </row>
    <row r="37" spans="1:11">
      <c r="A37" s="20" t="s">
        <v>50</v>
      </c>
      <c r="B37" s="21" t="s">
        <v>16</v>
      </c>
      <c r="C37" s="22"/>
      <c r="D37" s="21">
        <v>1</v>
      </c>
      <c r="H37" s="21">
        <f>+H36+0.1</f>
        <v>4.4999999999999982</v>
      </c>
      <c r="I37" s="74"/>
      <c r="J37" s="35"/>
      <c r="K37" s="36"/>
    </row>
    <row r="38" spans="1:11" ht="15.6">
      <c r="A38" s="25" t="s">
        <v>18</v>
      </c>
      <c r="B38" s="26" t="s">
        <v>19</v>
      </c>
      <c r="C38" s="27" t="s">
        <v>20</v>
      </c>
      <c r="D38" s="28" t="s">
        <v>25</v>
      </c>
      <c r="H38" s="21" t="s">
        <v>32</v>
      </c>
      <c r="I38" s="74"/>
      <c r="J38" s="35" t="s">
        <v>33</v>
      </c>
      <c r="K38" s="137" t="s">
        <v>34</v>
      </c>
    </row>
    <row r="39" spans="1:11">
      <c r="A39" s="25" t="s">
        <v>51</v>
      </c>
      <c r="B39" s="462">
        <v>3025.3</v>
      </c>
      <c r="C39" s="456" t="s">
        <v>52</v>
      </c>
      <c r="D39" s="81"/>
      <c r="H39" s="21">
        <v>400</v>
      </c>
      <c r="I39" s="74"/>
      <c r="J39" s="30" t="s">
        <v>37</v>
      </c>
      <c r="K39" s="41">
        <f>SUM(K33:K37)</f>
        <v>0</v>
      </c>
    </row>
    <row r="40" spans="1:11">
      <c r="A40" s="25">
        <f>A39+0.1</f>
        <v>2.2000000000000002</v>
      </c>
      <c r="B40" s="462">
        <v>3026.1</v>
      </c>
      <c r="C40" s="456" t="s">
        <v>53</v>
      </c>
      <c r="D40" s="81">
        <f>+K57</f>
        <v>0</v>
      </c>
    </row>
    <row r="41" spans="1:11">
      <c r="A41" s="25">
        <f>A40+0.1</f>
        <v>2.3000000000000003</v>
      </c>
      <c r="B41" s="462">
        <v>3025.5</v>
      </c>
      <c r="C41" s="456" t="s">
        <v>54</v>
      </c>
      <c r="D41" s="81"/>
    </row>
    <row r="42" spans="1:11">
      <c r="A42" s="25">
        <f>A41+0.1</f>
        <v>2.4000000000000004</v>
      </c>
      <c r="B42" s="462">
        <v>3025.4</v>
      </c>
      <c r="C42" s="456" t="s">
        <v>55</v>
      </c>
      <c r="D42" s="81"/>
    </row>
    <row r="43" spans="1:11" ht="14.45">
      <c r="A43" s="25">
        <f>A42+0.1</f>
        <v>2.5000000000000004</v>
      </c>
      <c r="B43" s="462">
        <v>3026.3</v>
      </c>
      <c r="C43" s="456" t="s">
        <v>56</v>
      </c>
      <c r="D43" s="81"/>
      <c r="J43" s="75" t="s">
        <v>57</v>
      </c>
      <c r="K43" s="76"/>
    </row>
    <row r="44" spans="1:11">
      <c r="A44" s="25">
        <f>A43+0.1</f>
        <v>2.6000000000000005</v>
      </c>
      <c r="B44" s="462">
        <v>3026.2</v>
      </c>
      <c r="C44" s="456" t="s">
        <v>58</v>
      </c>
      <c r="D44" s="81"/>
      <c r="H44" s="23" t="s">
        <v>59</v>
      </c>
      <c r="I44" s="23"/>
      <c r="J44" s="24">
        <v>1</v>
      </c>
      <c r="K44" s="237">
        <v>2</v>
      </c>
    </row>
    <row r="45" spans="1:11" ht="13.5" thickBot="1">
      <c r="A45" s="238" t="s">
        <v>60</v>
      </c>
      <c r="B45" s="464" t="s">
        <v>61</v>
      </c>
      <c r="C45" s="457" t="s">
        <v>62</v>
      </c>
      <c r="D45" s="84">
        <f>SUM(D39:D44)</f>
        <v>0</v>
      </c>
      <c r="H45" s="29" t="s">
        <v>18</v>
      </c>
      <c r="I45" s="73" t="s">
        <v>24</v>
      </c>
      <c r="J45" s="30" t="s">
        <v>20</v>
      </c>
      <c r="K45" s="31" t="s">
        <v>25</v>
      </c>
    </row>
    <row r="46" spans="1:11" ht="13.5" thickBot="1">
      <c r="A46" s="239" t="s">
        <v>63</v>
      </c>
      <c r="B46" s="465">
        <v>3120</v>
      </c>
      <c r="C46" s="458" t="s">
        <v>64</v>
      </c>
      <c r="D46" s="240"/>
      <c r="H46" s="21">
        <v>5.0999999999999996</v>
      </c>
      <c r="I46" s="74"/>
      <c r="J46" s="35"/>
      <c r="K46" s="36"/>
    </row>
    <row r="47" spans="1:11" ht="13.5" thickBot="1">
      <c r="A47" s="25">
        <f>A46+0.1</f>
        <v>2.8000000000000003</v>
      </c>
      <c r="B47" s="465">
        <v>3140</v>
      </c>
      <c r="C47" s="456" t="s">
        <v>65</v>
      </c>
      <c r="D47" s="81">
        <f>+K63</f>
        <v>0</v>
      </c>
      <c r="H47" s="21">
        <f>+H46+0.1</f>
        <v>5.1999999999999993</v>
      </c>
      <c r="I47" s="74"/>
      <c r="J47" s="35"/>
      <c r="K47" s="36"/>
    </row>
    <row r="48" spans="1:11" ht="13.5" thickBot="1">
      <c r="A48" s="25">
        <f>A47+0.1</f>
        <v>2.9000000000000004</v>
      </c>
      <c r="B48" s="465">
        <v>3150</v>
      </c>
      <c r="C48" s="456" t="s">
        <v>66</v>
      </c>
      <c r="D48" s="81"/>
      <c r="H48" s="21">
        <f>+H47+0.1</f>
        <v>5.2999999999999989</v>
      </c>
      <c r="I48" s="74"/>
      <c r="J48" s="35"/>
      <c r="K48" s="36"/>
    </row>
    <row r="49" spans="1:11" ht="13.5" thickBot="1">
      <c r="A49" s="25" t="s">
        <v>67</v>
      </c>
      <c r="B49" s="465">
        <v>3160</v>
      </c>
      <c r="C49" s="456" t="s">
        <v>68</v>
      </c>
      <c r="D49" s="81"/>
      <c r="H49" s="21">
        <f>+H48+0.1</f>
        <v>5.3999999999999986</v>
      </c>
      <c r="I49" s="74"/>
      <c r="J49" s="35"/>
      <c r="K49" s="36"/>
    </row>
    <row r="50" spans="1:11" ht="13.5" thickBot="1">
      <c r="A50" s="25" t="s">
        <v>69</v>
      </c>
      <c r="B50" s="465">
        <v>3170</v>
      </c>
      <c r="C50" s="456" t="s">
        <v>70</v>
      </c>
      <c r="D50" s="81"/>
      <c r="H50" s="21">
        <f>+H49+0.1</f>
        <v>5.4999999999999982</v>
      </c>
      <c r="I50" s="74"/>
      <c r="J50" s="35"/>
      <c r="K50" s="36"/>
    </row>
    <row r="51" spans="1:11" ht="15.95" thickBot="1">
      <c r="A51" s="25" t="s">
        <v>71</v>
      </c>
      <c r="B51" s="465">
        <v>3180</v>
      </c>
      <c r="C51" s="456" t="s">
        <v>72</v>
      </c>
      <c r="D51" s="81"/>
      <c r="H51" s="21" t="s">
        <v>32</v>
      </c>
      <c r="I51" s="74"/>
      <c r="J51" s="35" t="s">
        <v>33</v>
      </c>
      <c r="K51" s="137" t="s">
        <v>34</v>
      </c>
    </row>
    <row r="52" spans="1:11" ht="13.5" thickBot="1">
      <c r="A52" s="25" t="s">
        <v>73</v>
      </c>
      <c r="B52" s="465">
        <v>3185</v>
      </c>
      <c r="C52" s="456" t="s">
        <v>74</v>
      </c>
      <c r="D52" s="81"/>
      <c r="H52" s="21">
        <v>500</v>
      </c>
      <c r="I52" s="74"/>
      <c r="J52" s="30" t="s">
        <v>37</v>
      </c>
      <c r="K52" s="41">
        <f>SUM(K46:K50)</f>
        <v>0</v>
      </c>
    </row>
    <row r="53" spans="1:11" ht="13.5" thickBot="1">
      <c r="A53" s="25" t="s">
        <v>75</v>
      </c>
      <c r="B53" s="465">
        <v>3191</v>
      </c>
      <c r="C53" s="456" t="s">
        <v>76</v>
      </c>
      <c r="D53" s="81">
        <f>+K70</f>
        <v>0</v>
      </c>
    </row>
    <row r="54" spans="1:11" ht="13.5" thickBot="1">
      <c r="A54" s="25" t="s">
        <v>77</v>
      </c>
      <c r="B54" s="465">
        <v>3192</v>
      </c>
      <c r="C54" s="456" t="s">
        <v>78</v>
      </c>
      <c r="D54" s="81"/>
    </row>
    <row r="55" spans="1:11" ht="13.5" thickBot="1">
      <c r="A55" s="25" t="s">
        <v>79</v>
      </c>
      <c r="B55" s="465">
        <v>3195</v>
      </c>
      <c r="C55" s="456" t="s">
        <v>80</v>
      </c>
      <c r="D55" s="81"/>
    </row>
    <row r="56" spans="1:11">
      <c r="A56" s="241" t="s">
        <v>81</v>
      </c>
      <c r="B56" s="466">
        <v>3193</v>
      </c>
      <c r="C56" s="459" t="s">
        <v>82</v>
      </c>
      <c r="D56" s="242"/>
    </row>
    <row r="57" spans="1:11" ht="13.5" thickBot="1">
      <c r="A57" s="238" t="s">
        <v>83</v>
      </c>
      <c r="B57" s="467">
        <v>3196</v>
      </c>
      <c r="C57" s="460" t="s">
        <v>84</v>
      </c>
      <c r="D57" s="243"/>
    </row>
    <row r="58" spans="1:11" ht="13.5" thickBot="1">
      <c r="A58" s="239" t="s">
        <v>85</v>
      </c>
      <c r="B58" s="468">
        <v>3130</v>
      </c>
      <c r="C58" s="461" t="s">
        <v>86</v>
      </c>
      <c r="D58" s="244">
        <f>SUM(D46:D51)</f>
        <v>0</v>
      </c>
    </row>
    <row r="59" spans="1:11" ht="13.5" thickBot="1">
      <c r="A59" s="25" t="s">
        <v>87</v>
      </c>
      <c r="B59" s="468">
        <v>3000</v>
      </c>
      <c r="C59" s="87" t="s">
        <v>88</v>
      </c>
      <c r="D59" s="84">
        <v>0</v>
      </c>
    </row>
  </sheetData>
  <mergeCells count="2">
    <mergeCell ref="B16:D16"/>
    <mergeCell ref="B36:D36"/>
  </mergeCells>
  <pageMargins left="0.7" right="0.7" top="0.75" bottom="0.75" header="0.3" footer="0.3"/>
  <pageSetup scale="65"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230"/>
  <sheetViews>
    <sheetView workbookViewId="0"/>
  </sheetViews>
  <sheetFormatPr defaultRowHeight="14.45"/>
  <cols>
    <col min="1" max="1" width="10" style="261" customWidth="1"/>
    <col min="2" max="2" width="14.7109375" customWidth="1"/>
    <col min="3" max="3" width="55.85546875" bestFit="1" customWidth="1"/>
    <col min="4" max="4" width="17.42578125" style="245" customWidth="1"/>
    <col min="7" max="7" width="9.140625" customWidth="1"/>
    <col min="8" max="8" width="46.7109375" customWidth="1"/>
    <col min="9" max="9" width="19.5703125" customWidth="1"/>
  </cols>
  <sheetData>
    <row r="1" spans="1:9" ht="21">
      <c r="A1" s="4" t="s">
        <v>0</v>
      </c>
      <c r="B1" s="1"/>
    </row>
    <row r="2" spans="1:9" ht="21">
      <c r="A2" s="4"/>
      <c r="B2" s="91" t="s">
        <v>1552</v>
      </c>
    </row>
    <row r="3" spans="1:9">
      <c r="A3" s="1"/>
      <c r="B3" s="1"/>
    </row>
    <row r="4" spans="1:9">
      <c r="A4" s="62" t="s">
        <v>3</v>
      </c>
      <c r="B4" s="1"/>
    </row>
    <row r="5" spans="1:9" ht="12.75" customHeight="1">
      <c r="A5" s="246"/>
      <c r="B5" s="1" t="s">
        <v>4</v>
      </c>
    </row>
    <row r="6" spans="1:9" ht="12.75" customHeight="1">
      <c r="A6" s="247"/>
      <c r="B6" s="1" t="s">
        <v>5</v>
      </c>
    </row>
    <row r="7" spans="1:9" ht="12.75" customHeight="1">
      <c r="A7" s="248"/>
      <c r="B7" s="1" t="s">
        <v>6</v>
      </c>
    </row>
    <row r="8" spans="1:9" ht="12.75" customHeight="1">
      <c r="A8" s="249"/>
      <c r="B8" s="1" t="s">
        <v>7</v>
      </c>
    </row>
    <row r="9" spans="1:9" ht="12.75" customHeight="1">
      <c r="A9" s="250"/>
      <c r="B9" s="1" t="s">
        <v>8</v>
      </c>
    </row>
    <row r="10" spans="1:9" ht="12.75" customHeight="1">
      <c r="A10" s="251"/>
      <c r="B10" s="1" t="s">
        <v>9</v>
      </c>
    </row>
    <row r="11" spans="1:9" ht="12.75" customHeight="1">
      <c r="A11" s="252"/>
      <c r="B11" s="1" t="s">
        <v>10</v>
      </c>
    </row>
    <row r="12" spans="1:9" ht="12.75" customHeight="1" thickBot="1">
      <c r="A12" s="253"/>
      <c r="B12" s="1" t="s">
        <v>11</v>
      </c>
    </row>
    <row r="13" spans="1:9" ht="12.75" customHeight="1" thickBot="1">
      <c r="A13" s="254"/>
      <c r="B13" s="1" t="s">
        <v>199</v>
      </c>
    </row>
    <row r="15" spans="1:9" ht="15" thickBot="1">
      <c r="A15" s="255"/>
      <c r="B15" s="256"/>
      <c r="C15" s="256"/>
      <c r="D15" s="257"/>
      <c r="E15" s="256"/>
      <c r="F15" s="256"/>
      <c r="G15" s="258"/>
      <c r="H15" s="259"/>
      <c r="I15" s="260"/>
    </row>
    <row r="16" spans="1:9" ht="18.600000000000001">
      <c r="B16" s="1242" t="s">
        <v>832</v>
      </c>
      <c r="C16" s="1243"/>
      <c r="D16" s="1244"/>
      <c r="E16" s="1"/>
      <c r="F16" s="1"/>
      <c r="G16" s="262"/>
      <c r="H16" s="263"/>
      <c r="I16" s="260"/>
    </row>
    <row r="17" spans="1:9">
      <c r="A17" s="264" t="s">
        <v>15</v>
      </c>
      <c r="B17" s="265" t="s">
        <v>16</v>
      </c>
      <c r="C17" s="1"/>
      <c r="D17" s="266">
        <v>1</v>
      </c>
      <c r="E17" s="1"/>
      <c r="F17" s="1"/>
      <c r="G17" s="260"/>
      <c r="H17" s="263"/>
      <c r="I17" s="260"/>
    </row>
    <row r="18" spans="1:9" ht="15" thickBot="1">
      <c r="A18" s="265" t="s">
        <v>18</v>
      </c>
      <c r="B18" s="267" t="s">
        <v>19</v>
      </c>
      <c r="C18" s="268" t="s">
        <v>20</v>
      </c>
      <c r="D18" s="269" t="s">
        <v>834</v>
      </c>
      <c r="E18" s="1"/>
      <c r="F18" s="1"/>
      <c r="G18" s="260"/>
      <c r="H18" s="263"/>
      <c r="I18" s="260"/>
    </row>
    <row r="19" spans="1:9" ht="15" thickBot="1">
      <c r="B19" s="270" t="s">
        <v>1553</v>
      </c>
      <c r="C19" s="271"/>
      <c r="D19" s="272"/>
      <c r="E19" s="1"/>
      <c r="F19" s="1"/>
      <c r="G19" s="260"/>
      <c r="H19" s="263"/>
      <c r="I19" s="260"/>
    </row>
    <row r="20" spans="1:9">
      <c r="A20" s="273">
        <v>1.1000000000000001</v>
      </c>
      <c r="B20" s="274" t="s">
        <v>1554</v>
      </c>
      <c r="C20" s="275" t="s">
        <v>1555</v>
      </c>
      <c r="D20" s="276"/>
      <c r="G20" s="65"/>
      <c r="H20" s="65"/>
    </row>
    <row r="21" spans="1:9">
      <c r="A21" s="273">
        <v>1.2</v>
      </c>
      <c r="B21" s="277" t="s">
        <v>1556</v>
      </c>
      <c r="C21" s="22" t="s">
        <v>1557</v>
      </c>
      <c r="D21" s="278"/>
      <c r="G21" s="1"/>
      <c r="H21" s="1"/>
    </row>
    <row r="22" spans="1:9">
      <c r="A22" s="273">
        <v>1.3</v>
      </c>
      <c r="B22" s="277" t="s">
        <v>1558</v>
      </c>
      <c r="C22" s="22" t="s">
        <v>837</v>
      </c>
      <c r="D22" s="278"/>
      <c r="G22" s="1"/>
      <c r="H22" s="1"/>
    </row>
    <row r="23" spans="1:9">
      <c r="A23" s="273" t="s">
        <v>311</v>
      </c>
      <c r="B23" s="279" t="s">
        <v>1559</v>
      </c>
      <c r="C23" s="280" t="s">
        <v>1560</v>
      </c>
      <c r="D23" s="281"/>
      <c r="G23" s="1"/>
      <c r="H23" s="1"/>
    </row>
    <row r="24" spans="1:9" ht="15" thickBot="1">
      <c r="A24" s="273" t="s">
        <v>373</v>
      </c>
      <c r="B24" s="282" t="s">
        <v>1561</v>
      </c>
      <c r="C24" s="283" t="s">
        <v>1562</v>
      </c>
      <c r="D24" s="284">
        <f>SUM(D20:D22)</f>
        <v>0</v>
      </c>
      <c r="E24" s="1"/>
      <c r="F24" s="1"/>
      <c r="G24" s="1"/>
      <c r="H24" s="1"/>
    </row>
    <row r="25" spans="1:9" ht="15" thickBot="1">
      <c r="A25" s="285"/>
      <c r="B25" s="270" t="s">
        <v>1563</v>
      </c>
      <c r="C25" s="286"/>
      <c r="D25" s="287"/>
      <c r="E25" s="1"/>
      <c r="F25" s="1"/>
      <c r="G25" s="1"/>
      <c r="H25" s="1"/>
    </row>
    <row r="26" spans="1:9">
      <c r="A26" s="273" t="s">
        <v>313</v>
      </c>
      <c r="B26" s="288" t="s">
        <v>1564</v>
      </c>
      <c r="C26" s="275" t="s">
        <v>1565</v>
      </c>
      <c r="D26" s="289"/>
      <c r="G26" s="65"/>
      <c r="H26" s="65"/>
    </row>
    <row r="27" spans="1:9">
      <c r="A27" s="273" t="s">
        <v>315</v>
      </c>
      <c r="B27" s="290" t="s">
        <v>1566</v>
      </c>
      <c r="C27" s="22" t="s">
        <v>1567</v>
      </c>
      <c r="D27" s="291"/>
      <c r="G27" s="62"/>
      <c r="H27" s="62"/>
    </row>
    <row r="28" spans="1:9">
      <c r="A28" s="273" t="s">
        <v>35</v>
      </c>
      <c r="B28" s="290" t="s">
        <v>1568</v>
      </c>
      <c r="C28" s="22" t="s">
        <v>1569</v>
      </c>
      <c r="D28" s="291"/>
      <c r="G28" s="1"/>
      <c r="H28" s="1"/>
    </row>
    <row r="29" spans="1:9">
      <c r="A29" s="273" t="s">
        <v>318</v>
      </c>
      <c r="B29" s="288" t="s">
        <v>1570</v>
      </c>
      <c r="C29" s="275" t="s">
        <v>1571</v>
      </c>
      <c r="D29" s="289"/>
      <c r="G29" s="1"/>
      <c r="H29" s="1"/>
    </row>
    <row r="30" spans="1:9">
      <c r="A30" s="273" t="s">
        <v>320</v>
      </c>
      <c r="B30" s="290" t="s">
        <v>1572</v>
      </c>
      <c r="C30" s="22" t="s">
        <v>1573</v>
      </c>
      <c r="D30" s="291"/>
      <c r="G30" s="292"/>
      <c r="H30" s="293"/>
    </row>
    <row r="31" spans="1:9">
      <c r="A31" s="273" t="s">
        <v>40</v>
      </c>
      <c r="B31" s="290" t="s">
        <v>1574</v>
      </c>
      <c r="C31" s="22" t="s">
        <v>1575</v>
      </c>
      <c r="D31" s="291"/>
      <c r="E31" s="1"/>
      <c r="F31" s="1"/>
      <c r="G31" s="294"/>
      <c r="H31" s="295"/>
    </row>
    <row r="32" spans="1:9">
      <c r="A32" s="273" t="s">
        <v>42</v>
      </c>
      <c r="B32" s="288" t="s">
        <v>1576</v>
      </c>
      <c r="C32" s="275" t="s">
        <v>1577</v>
      </c>
      <c r="D32" s="289"/>
      <c r="E32" s="1"/>
      <c r="F32" s="1"/>
      <c r="G32" s="296"/>
      <c r="H32" s="297"/>
    </row>
    <row r="33" spans="1:8">
      <c r="A33" s="273" t="s">
        <v>44</v>
      </c>
      <c r="B33" s="290" t="s">
        <v>1578</v>
      </c>
      <c r="C33" s="22" t="s">
        <v>1579</v>
      </c>
      <c r="D33" s="291"/>
      <c r="E33" s="1"/>
      <c r="F33" s="1"/>
      <c r="G33" s="296"/>
      <c r="H33" s="297"/>
    </row>
    <row r="34" spans="1:8">
      <c r="A34" s="273" t="s">
        <v>325</v>
      </c>
      <c r="B34" s="290" t="s">
        <v>1580</v>
      </c>
      <c r="C34" s="22" t="s">
        <v>1581</v>
      </c>
      <c r="D34" s="291"/>
      <c r="E34" s="1"/>
      <c r="F34" s="1"/>
      <c r="G34" s="296"/>
      <c r="H34" s="297"/>
    </row>
    <row r="35" spans="1:8">
      <c r="A35" s="273" t="s">
        <v>327</v>
      </c>
      <c r="B35" s="288" t="s">
        <v>1582</v>
      </c>
      <c r="C35" s="275" t="s">
        <v>1583</v>
      </c>
      <c r="D35" s="289"/>
      <c r="E35" s="66"/>
      <c r="F35" s="66"/>
      <c r="G35" s="296"/>
      <c r="H35" s="297"/>
    </row>
    <row r="36" spans="1:8">
      <c r="A36" s="273" t="s">
        <v>329</v>
      </c>
      <c r="B36" s="290" t="s">
        <v>1584</v>
      </c>
      <c r="C36" s="22" t="s">
        <v>1585</v>
      </c>
      <c r="D36" s="291"/>
      <c r="E36" s="1"/>
      <c r="F36" s="1"/>
      <c r="G36" s="296"/>
      <c r="H36" s="297"/>
    </row>
    <row r="37" spans="1:8">
      <c r="A37" s="273" t="s">
        <v>852</v>
      </c>
      <c r="B37" s="290" t="s">
        <v>1586</v>
      </c>
      <c r="C37" s="22" t="s">
        <v>1587</v>
      </c>
      <c r="D37" s="291"/>
      <c r="G37" s="296"/>
      <c r="H37" s="297"/>
    </row>
    <row r="38" spans="1:8">
      <c r="A38" s="273" t="s">
        <v>389</v>
      </c>
      <c r="B38" s="288" t="s">
        <v>1588</v>
      </c>
      <c r="C38" s="275" t="s">
        <v>1589</v>
      </c>
      <c r="D38" s="289"/>
      <c r="E38" s="1"/>
      <c r="F38" s="1"/>
      <c r="G38" s="298"/>
      <c r="H38" s="299"/>
    </row>
    <row r="39" spans="1:8" ht="15" thickBot="1">
      <c r="A39" s="273" t="s">
        <v>1243</v>
      </c>
      <c r="B39" s="290" t="s">
        <v>1590</v>
      </c>
      <c r="C39" s="22" t="s">
        <v>1591</v>
      </c>
      <c r="D39" s="291"/>
      <c r="E39" s="1"/>
      <c r="F39" s="1"/>
      <c r="G39" s="298"/>
      <c r="H39" s="299"/>
    </row>
    <row r="40" spans="1:8" ht="15" thickBot="1">
      <c r="A40" s="273" t="s">
        <v>1244</v>
      </c>
      <c r="B40" s="290" t="s">
        <v>1592</v>
      </c>
      <c r="C40" s="22" t="s">
        <v>1593</v>
      </c>
      <c r="D40" s="300">
        <v>0</v>
      </c>
      <c r="E40" s="1"/>
      <c r="F40" s="1"/>
      <c r="G40" s="1"/>
      <c r="H40" s="1"/>
    </row>
    <row r="41" spans="1:8">
      <c r="A41" s="273" t="s">
        <v>1245</v>
      </c>
      <c r="B41" s="301" t="s">
        <v>1594</v>
      </c>
      <c r="C41" s="302" t="s">
        <v>1595</v>
      </c>
      <c r="D41" s="303"/>
      <c r="E41" s="1"/>
      <c r="F41" s="1"/>
      <c r="G41" s="1"/>
      <c r="H41" s="1"/>
    </row>
    <row r="42" spans="1:8">
      <c r="A42" s="273" t="s">
        <v>237</v>
      </c>
      <c r="B42" s="301" t="s">
        <v>1596</v>
      </c>
      <c r="C42" s="302" t="s">
        <v>1597</v>
      </c>
      <c r="D42" s="291"/>
      <c r="E42" s="1"/>
      <c r="F42" s="1"/>
      <c r="G42" s="1"/>
      <c r="H42" s="1"/>
    </row>
    <row r="43" spans="1:8" ht="15" thickBot="1">
      <c r="A43" s="304" t="s">
        <v>380</v>
      </c>
      <c r="B43" s="301" t="s">
        <v>1598</v>
      </c>
      <c r="C43" s="283" t="s">
        <v>1599</v>
      </c>
      <c r="D43" s="305">
        <f>SUM(D26:D40)</f>
        <v>0</v>
      </c>
      <c r="E43" s="1"/>
      <c r="F43" s="1"/>
      <c r="G43" s="1"/>
      <c r="H43" s="1"/>
    </row>
    <row r="44" spans="1:8" ht="15" thickBot="1">
      <c r="A44" s="285"/>
      <c r="B44" s="270" t="s">
        <v>1600</v>
      </c>
      <c r="C44" s="286"/>
      <c r="D44" s="287"/>
      <c r="E44" s="1"/>
      <c r="F44" s="1"/>
      <c r="G44" s="1"/>
      <c r="H44" s="1"/>
    </row>
    <row r="45" spans="1:8">
      <c r="A45" s="304" t="s">
        <v>397</v>
      </c>
      <c r="B45" s="274" t="s">
        <v>1601</v>
      </c>
      <c r="C45" s="275" t="s">
        <v>1602</v>
      </c>
      <c r="D45" s="306"/>
      <c r="G45" s="1"/>
      <c r="H45" s="1"/>
    </row>
    <row r="46" spans="1:8">
      <c r="A46" s="304" t="s">
        <v>1603</v>
      </c>
      <c r="B46" s="277" t="s">
        <v>1604</v>
      </c>
      <c r="C46" s="22" t="s">
        <v>1605</v>
      </c>
      <c r="D46" s="307"/>
      <c r="E46" s="1"/>
      <c r="F46" s="1"/>
      <c r="G46" s="1"/>
      <c r="H46" s="1"/>
    </row>
    <row r="47" spans="1:8">
      <c r="A47" s="304" t="s">
        <v>1606</v>
      </c>
      <c r="B47" s="277" t="s">
        <v>1607</v>
      </c>
      <c r="C47" s="22" t="s">
        <v>1608</v>
      </c>
      <c r="D47" s="307"/>
      <c r="E47" s="1"/>
      <c r="F47" s="1"/>
      <c r="G47" s="1"/>
      <c r="H47" s="1"/>
    </row>
    <row r="48" spans="1:8">
      <c r="A48" s="304" t="s">
        <v>1609</v>
      </c>
      <c r="B48" s="277" t="s">
        <v>1610</v>
      </c>
      <c r="C48" s="22" t="s">
        <v>1611</v>
      </c>
      <c r="D48" s="307"/>
      <c r="E48" s="1"/>
      <c r="F48" s="1"/>
      <c r="G48" s="1"/>
      <c r="H48" s="1"/>
    </row>
    <row r="49" spans="1:8">
      <c r="A49" s="304" t="s">
        <v>387</v>
      </c>
      <c r="B49" s="308" t="s">
        <v>1612</v>
      </c>
      <c r="C49" s="309" t="s">
        <v>1613</v>
      </c>
      <c r="D49" s="310">
        <f>SUM(D45:D48)</f>
        <v>0</v>
      </c>
      <c r="E49" s="1"/>
      <c r="F49" s="1"/>
      <c r="G49" s="1"/>
      <c r="H49" s="1"/>
    </row>
    <row r="50" spans="1:8">
      <c r="A50" s="311" t="s">
        <v>406</v>
      </c>
      <c r="B50" s="279" t="s">
        <v>1614</v>
      </c>
      <c r="C50" s="280" t="s">
        <v>844</v>
      </c>
      <c r="D50" s="312"/>
      <c r="E50" s="1"/>
      <c r="F50" s="1"/>
      <c r="G50" s="1"/>
      <c r="H50" s="1"/>
    </row>
    <row r="51" spans="1:8" ht="15" thickBot="1">
      <c r="A51" s="313" t="s">
        <v>408</v>
      </c>
      <c r="B51" s="279" t="s">
        <v>1615</v>
      </c>
      <c r="C51" s="280" t="s">
        <v>845</v>
      </c>
      <c r="D51" s="312"/>
      <c r="E51" s="1"/>
      <c r="F51" s="1"/>
      <c r="G51" s="1"/>
      <c r="H51" s="1"/>
    </row>
    <row r="52" spans="1:8" ht="15" thickBot="1">
      <c r="A52" s="285"/>
      <c r="B52" s="270" t="s">
        <v>1616</v>
      </c>
      <c r="C52" s="286"/>
      <c r="D52" s="287"/>
      <c r="E52" s="1"/>
      <c r="F52" s="1"/>
      <c r="G52" s="1"/>
      <c r="H52" s="1"/>
    </row>
    <row r="53" spans="1:8">
      <c r="A53" s="304" t="s">
        <v>1617</v>
      </c>
      <c r="B53" s="274" t="s">
        <v>1618</v>
      </c>
      <c r="C53" s="275" t="s">
        <v>848</v>
      </c>
      <c r="D53" s="306"/>
      <c r="E53" s="1"/>
      <c r="F53" s="1"/>
      <c r="G53" s="1"/>
      <c r="H53" s="1"/>
    </row>
    <row r="54" spans="1:8">
      <c r="A54" s="304" t="s">
        <v>1619</v>
      </c>
      <c r="B54" s="277" t="s">
        <v>1620</v>
      </c>
      <c r="C54" s="22" t="s">
        <v>849</v>
      </c>
      <c r="D54" s="307"/>
      <c r="E54" s="1"/>
      <c r="F54" s="1"/>
      <c r="G54" s="1"/>
      <c r="H54" s="1"/>
    </row>
    <row r="55" spans="1:8">
      <c r="A55" s="304" t="s">
        <v>1294</v>
      </c>
      <c r="B55" s="277" t="s">
        <v>1621</v>
      </c>
      <c r="C55" s="22" t="s">
        <v>850</v>
      </c>
      <c r="D55" s="307"/>
      <c r="E55" s="1"/>
      <c r="F55" s="1"/>
      <c r="G55" s="1"/>
      <c r="H55" s="1"/>
    </row>
    <row r="56" spans="1:8">
      <c r="A56" s="304" t="s">
        <v>1622</v>
      </c>
      <c r="B56" s="277" t="s">
        <v>1623</v>
      </c>
      <c r="C56" s="22" t="s">
        <v>1624</v>
      </c>
      <c r="D56" s="307"/>
      <c r="E56" s="1"/>
      <c r="F56" s="1"/>
      <c r="G56" s="1"/>
      <c r="H56" s="1"/>
    </row>
    <row r="57" spans="1:8">
      <c r="A57" s="304" t="s">
        <v>1625</v>
      </c>
      <c r="B57" s="277" t="s">
        <v>1626</v>
      </c>
      <c r="C57" s="22" t="s">
        <v>851</v>
      </c>
      <c r="D57" s="307"/>
      <c r="E57" s="1"/>
      <c r="F57" s="1"/>
      <c r="G57" s="1"/>
      <c r="H57" s="1"/>
    </row>
    <row r="58" spans="1:8">
      <c r="A58" s="304" t="s">
        <v>387</v>
      </c>
      <c r="B58" s="308" t="s">
        <v>1627</v>
      </c>
      <c r="C58" s="309" t="s">
        <v>1628</v>
      </c>
      <c r="D58" s="310">
        <f>SUM(D53:D56)</f>
        <v>0</v>
      </c>
      <c r="G58" s="1"/>
      <c r="H58" s="1"/>
    </row>
    <row r="59" spans="1:8" ht="15" thickBot="1">
      <c r="A59" s="311" t="s">
        <v>1629</v>
      </c>
      <c r="B59" s="279" t="s">
        <v>1630</v>
      </c>
      <c r="C59" s="280" t="s">
        <v>854</v>
      </c>
      <c r="D59" s="312"/>
      <c r="G59" s="1"/>
      <c r="H59" s="1"/>
    </row>
    <row r="60" spans="1:8" ht="15" thickBot="1">
      <c r="A60" s="314" t="s">
        <v>412</v>
      </c>
      <c r="B60" s="315" t="s">
        <v>1631</v>
      </c>
      <c r="C60" s="316" t="s">
        <v>1632</v>
      </c>
      <c r="D60" s="317">
        <f>+D51+D49+D43+D24</f>
        <v>0</v>
      </c>
      <c r="E60" s="1"/>
      <c r="F60" s="1"/>
      <c r="G60" s="1"/>
      <c r="H60" s="1"/>
    </row>
    <row r="61" spans="1:8">
      <c r="A61" s="203"/>
      <c r="B61" s="318"/>
      <c r="C61" s="67"/>
      <c r="D61" s="319"/>
      <c r="E61" s="1"/>
      <c r="F61" s="1"/>
      <c r="G61" s="1"/>
      <c r="H61" s="1"/>
    </row>
    <row r="62" spans="1:8">
      <c r="A62" s="203"/>
      <c r="B62" s="131"/>
      <c r="C62" s="62"/>
      <c r="D62" s="320"/>
      <c r="E62" s="1"/>
      <c r="F62" s="1"/>
      <c r="G62" s="1"/>
      <c r="H62" s="1"/>
    </row>
    <row r="63" spans="1:8" ht="18.600000000000001">
      <c r="B63" s="1241" t="s">
        <v>1633</v>
      </c>
      <c r="C63" s="1241"/>
      <c r="D63" s="1241"/>
      <c r="E63" s="1"/>
      <c r="F63" s="1"/>
      <c r="G63" s="1"/>
      <c r="H63" s="1"/>
    </row>
    <row r="64" spans="1:8">
      <c r="A64" s="264" t="s">
        <v>50</v>
      </c>
      <c r="B64" s="21" t="s">
        <v>16</v>
      </c>
      <c r="C64" s="1"/>
      <c r="D64" s="21">
        <v>1</v>
      </c>
      <c r="E64" s="1"/>
      <c r="F64" s="1"/>
      <c r="G64" s="1"/>
      <c r="H64" s="1"/>
    </row>
    <row r="65" spans="1:8">
      <c r="A65" s="265" t="s">
        <v>18</v>
      </c>
      <c r="B65" s="193" t="s">
        <v>19</v>
      </c>
      <c r="C65" s="193" t="s">
        <v>20</v>
      </c>
      <c r="D65" s="321" t="s">
        <v>834</v>
      </c>
      <c r="E65" s="1"/>
      <c r="F65" s="1"/>
      <c r="G65" s="1"/>
      <c r="H65" s="1"/>
    </row>
    <row r="66" spans="1:8">
      <c r="A66" s="51">
        <v>2.1</v>
      </c>
      <c r="B66" s="322" t="s">
        <v>1634</v>
      </c>
      <c r="C66" s="323" t="s">
        <v>1635</v>
      </c>
      <c r="D66" s="324">
        <v>0</v>
      </c>
      <c r="E66" s="62"/>
      <c r="F66" s="62"/>
      <c r="G66" s="62"/>
      <c r="H66" s="62"/>
    </row>
    <row r="67" spans="1:8">
      <c r="A67" s="51"/>
      <c r="B67" s="322" t="s">
        <v>1636</v>
      </c>
      <c r="C67" s="323" t="s">
        <v>1637</v>
      </c>
      <c r="D67" s="325"/>
      <c r="E67" s="62"/>
      <c r="F67" s="62"/>
      <c r="G67" s="62"/>
      <c r="H67" s="62"/>
    </row>
    <row r="68" spans="1:8" ht="15" thickBot="1">
      <c r="A68" s="51">
        <v>2.2000000000000002</v>
      </c>
      <c r="B68" s="326" t="s">
        <v>1638</v>
      </c>
      <c r="C68" s="22" t="s">
        <v>1639</v>
      </c>
      <c r="D68" s="327">
        <v>0</v>
      </c>
      <c r="G68" s="1"/>
      <c r="H68" s="1"/>
    </row>
    <row r="69" spans="1:8" ht="15" thickBot="1">
      <c r="A69" s="51" t="s">
        <v>98</v>
      </c>
      <c r="B69" s="326" t="s">
        <v>1640</v>
      </c>
      <c r="C69" s="22" t="s">
        <v>1641</v>
      </c>
      <c r="D69" s="254">
        <v>0</v>
      </c>
      <c r="G69" s="1"/>
      <c r="H69" s="1"/>
    </row>
    <row r="70" spans="1:8">
      <c r="A70" s="51" t="s">
        <v>60</v>
      </c>
      <c r="B70" s="322" t="s">
        <v>1642</v>
      </c>
      <c r="C70" s="309" t="s">
        <v>1643</v>
      </c>
      <c r="D70" s="325">
        <f>SUM(D68:D69)</f>
        <v>0</v>
      </c>
      <c r="E70" s="1"/>
      <c r="F70" s="1"/>
      <c r="G70" s="1"/>
      <c r="H70" s="1"/>
    </row>
    <row r="71" spans="1:8" ht="15" thickBot="1">
      <c r="A71" s="51" t="s">
        <v>100</v>
      </c>
      <c r="B71" s="326" t="s">
        <v>1644</v>
      </c>
      <c r="C71" s="22" t="s">
        <v>1645</v>
      </c>
      <c r="D71" s="327">
        <v>0</v>
      </c>
    </row>
    <row r="72" spans="1:8" ht="15.6" thickBot="1">
      <c r="A72" s="51" t="s">
        <v>102</v>
      </c>
      <c r="B72" s="326" t="s">
        <v>1646</v>
      </c>
      <c r="C72" s="22" t="s">
        <v>1647</v>
      </c>
      <c r="D72" s="254">
        <v>0</v>
      </c>
    </row>
    <row r="73" spans="1:8">
      <c r="A73" s="51" t="s">
        <v>85</v>
      </c>
      <c r="B73" s="322" t="s">
        <v>1648</v>
      </c>
      <c r="C73" s="328" t="s">
        <v>1649</v>
      </c>
      <c r="D73" s="325">
        <f>SUM(D71:D72)</f>
        <v>0</v>
      </c>
    </row>
    <row r="74" spans="1:8" ht="15" thickBot="1">
      <c r="A74" s="51" t="s">
        <v>104</v>
      </c>
      <c r="B74" s="326" t="s">
        <v>1650</v>
      </c>
      <c r="C74" s="22" t="s">
        <v>1651</v>
      </c>
      <c r="D74" s="327">
        <v>0</v>
      </c>
    </row>
    <row r="75" spans="1:8" ht="15" thickBot="1">
      <c r="A75" s="51" t="s">
        <v>63</v>
      </c>
      <c r="B75" s="326" t="s">
        <v>1652</v>
      </c>
      <c r="C75" s="22" t="s">
        <v>1653</v>
      </c>
      <c r="D75" s="254">
        <v>0</v>
      </c>
    </row>
    <row r="76" spans="1:8">
      <c r="A76" s="51" t="s">
        <v>132</v>
      </c>
      <c r="B76" s="322" t="s">
        <v>1654</v>
      </c>
      <c r="C76" s="328" t="s">
        <v>1655</v>
      </c>
      <c r="D76" s="325">
        <f>SUM(D74:D75)</f>
        <v>0</v>
      </c>
    </row>
    <row r="77" spans="1:8" ht="16.5" customHeight="1" thickBot="1">
      <c r="A77" s="51" t="s">
        <v>104</v>
      </c>
      <c r="B77" s="326" t="s">
        <v>1656</v>
      </c>
      <c r="C77" s="22" t="s">
        <v>1657</v>
      </c>
      <c r="D77" s="327">
        <v>0</v>
      </c>
    </row>
    <row r="78" spans="1:8" ht="15" thickBot="1">
      <c r="A78" s="51" t="s">
        <v>63</v>
      </c>
      <c r="B78" s="326" t="s">
        <v>1658</v>
      </c>
      <c r="C78" s="22" t="s">
        <v>1659</v>
      </c>
      <c r="D78" s="254">
        <v>0</v>
      </c>
    </row>
    <row r="79" spans="1:8">
      <c r="A79" s="51" t="s">
        <v>132</v>
      </c>
      <c r="B79" s="322" t="s">
        <v>1660</v>
      </c>
      <c r="C79" s="328" t="s">
        <v>1661</v>
      </c>
      <c r="D79" s="325">
        <f>SUM(D77:D78)</f>
        <v>0</v>
      </c>
    </row>
    <row r="80" spans="1:8" ht="15" thickBot="1">
      <c r="A80" s="51" t="s">
        <v>104</v>
      </c>
      <c r="B80" s="326" t="s">
        <v>1662</v>
      </c>
      <c r="C80" s="22" t="s">
        <v>1663</v>
      </c>
      <c r="D80" s="327">
        <v>0</v>
      </c>
    </row>
    <row r="81" spans="1:9" ht="15" thickBot="1">
      <c r="A81" s="51" t="s">
        <v>63</v>
      </c>
      <c r="B81" s="326" t="s">
        <v>1664</v>
      </c>
      <c r="C81" s="22" t="s">
        <v>1665</v>
      </c>
      <c r="D81" s="254">
        <v>0</v>
      </c>
    </row>
    <row r="82" spans="1:9">
      <c r="A82" s="51" t="s">
        <v>132</v>
      </c>
      <c r="B82" s="322" t="s">
        <v>1666</v>
      </c>
      <c r="C82" s="328" t="s">
        <v>1667</v>
      </c>
      <c r="D82" s="325">
        <f>SUM(D80:D81)</f>
        <v>0</v>
      </c>
    </row>
    <row r="83" spans="1:9" ht="15" thickBot="1">
      <c r="A83" s="51" t="s">
        <v>107</v>
      </c>
      <c r="B83" s="326" t="s">
        <v>1668</v>
      </c>
      <c r="C83" s="22" t="s">
        <v>1669</v>
      </c>
      <c r="D83" s="327">
        <v>0</v>
      </c>
    </row>
    <row r="84" spans="1:9" ht="15.6" thickBot="1">
      <c r="A84" s="51" t="s">
        <v>349</v>
      </c>
      <c r="B84" s="326" t="s">
        <v>1670</v>
      </c>
      <c r="C84" s="22" t="s">
        <v>1671</v>
      </c>
      <c r="D84" s="254">
        <v>0</v>
      </c>
      <c r="G84" s="203"/>
      <c r="H84" s="329"/>
      <c r="I84" s="330"/>
    </row>
    <row r="85" spans="1:9">
      <c r="A85" s="51" t="s">
        <v>142</v>
      </c>
      <c r="B85" s="322" t="s">
        <v>1672</v>
      </c>
      <c r="C85" s="328" t="s">
        <v>1673</v>
      </c>
      <c r="D85" s="325">
        <f>SUM(D83:D84)</f>
        <v>0</v>
      </c>
      <c r="G85" s="203"/>
      <c r="H85" s="329"/>
      <c r="I85" s="330"/>
    </row>
    <row r="86" spans="1:9" ht="15" thickBot="1">
      <c r="A86" s="51" t="s">
        <v>67</v>
      </c>
      <c r="B86" s="326" t="s">
        <v>1674</v>
      </c>
      <c r="C86" s="22" t="s">
        <v>1675</v>
      </c>
      <c r="D86" s="327">
        <v>0</v>
      </c>
      <c r="G86" s="203"/>
      <c r="H86" s="329"/>
      <c r="I86" s="330"/>
    </row>
    <row r="87" spans="1:9" ht="15" thickBot="1">
      <c r="A87" s="51" t="s">
        <v>69</v>
      </c>
      <c r="B87" s="326" t="s">
        <v>1676</v>
      </c>
      <c r="C87" s="22" t="s">
        <v>1677</v>
      </c>
      <c r="D87" s="254">
        <v>0</v>
      </c>
      <c r="E87" s="65"/>
      <c r="F87" s="65"/>
      <c r="G87" s="1"/>
      <c r="H87" s="65"/>
    </row>
    <row r="88" spans="1:9">
      <c r="A88" s="51" t="s">
        <v>176</v>
      </c>
      <c r="B88" s="322" t="s">
        <v>1678</v>
      </c>
      <c r="C88" s="328" t="s">
        <v>1679</v>
      </c>
      <c r="D88" s="325">
        <f>SUM(D86:D87)</f>
        <v>0</v>
      </c>
      <c r="E88" s="1"/>
      <c r="F88" s="1"/>
      <c r="G88" s="1"/>
      <c r="H88" s="1"/>
    </row>
    <row r="89" spans="1:9" ht="15" thickBot="1">
      <c r="A89" s="51" t="s">
        <v>71</v>
      </c>
      <c r="B89" s="326" t="s">
        <v>1680</v>
      </c>
      <c r="C89" s="22" t="s">
        <v>1681</v>
      </c>
      <c r="D89" s="327">
        <v>0</v>
      </c>
      <c r="E89" s="1"/>
      <c r="F89" s="1"/>
      <c r="G89" s="65"/>
      <c r="H89" s="1"/>
    </row>
    <row r="90" spans="1:9" ht="15.6" thickBot="1">
      <c r="A90" s="51" t="s">
        <v>73</v>
      </c>
      <c r="B90" s="326" t="s">
        <v>1682</v>
      </c>
      <c r="C90" s="22" t="s">
        <v>1683</v>
      </c>
      <c r="D90" s="254">
        <v>0</v>
      </c>
      <c r="E90" s="1"/>
      <c r="F90" s="1"/>
      <c r="G90" s="65"/>
      <c r="H90" s="1"/>
    </row>
    <row r="91" spans="1:9">
      <c r="A91" s="51" t="s">
        <v>1684</v>
      </c>
      <c r="B91" s="322" t="s">
        <v>1685</v>
      </c>
      <c r="C91" s="328" t="s">
        <v>1686</v>
      </c>
      <c r="D91" s="325">
        <f>SUM(D89:D90)</f>
        <v>0</v>
      </c>
      <c r="E91" s="65"/>
      <c r="F91" s="65"/>
      <c r="G91" s="1"/>
      <c r="H91" s="65"/>
    </row>
    <row r="92" spans="1:9" ht="15" thickBot="1">
      <c r="A92" s="51" t="s">
        <v>75</v>
      </c>
      <c r="B92" s="326" t="s">
        <v>1687</v>
      </c>
      <c r="C92" s="22" t="s">
        <v>1688</v>
      </c>
      <c r="D92" s="327">
        <v>0</v>
      </c>
      <c r="E92" s="1"/>
      <c r="F92" s="1"/>
      <c r="G92" s="1"/>
      <c r="H92" s="1"/>
    </row>
    <row r="93" spans="1:9" ht="15" thickBot="1">
      <c r="A93" s="51" t="s">
        <v>77</v>
      </c>
      <c r="B93" s="326" t="s">
        <v>1689</v>
      </c>
      <c r="C93" s="22" t="s">
        <v>1690</v>
      </c>
      <c r="D93" s="254">
        <v>0</v>
      </c>
      <c r="E93" s="66"/>
      <c r="F93" s="66"/>
      <c r="G93" s="1"/>
      <c r="H93" s="1"/>
    </row>
    <row r="94" spans="1:9">
      <c r="A94" s="51" t="s">
        <v>1691</v>
      </c>
      <c r="B94" s="322" t="s">
        <v>1692</v>
      </c>
      <c r="C94" s="328" t="s">
        <v>1693</v>
      </c>
      <c r="D94" s="325">
        <f>SUM(D92:D93)</f>
        <v>0</v>
      </c>
      <c r="E94" s="1"/>
      <c r="F94" s="1"/>
      <c r="G94" s="1"/>
      <c r="H94" s="1"/>
    </row>
    <row r="95" spans="1:9" ht="15" thickBot="1">
      <c r="A95" s="51" t="s">
        <v>79</v>
      </c>
      <c r="B95" s="326" t="s">
        <v>1694</v>
      </c>
      <c r="C95" s="22" t="s">
        <v>1695</v>
      </c>
      <c r="D95" s="327">
        <v>0</v>
      </c>
      <c r="E95" s="1"/>
      <c r="F95" s="1"/>
      <c r="G95" s="1"/>
      <c r="H95" s="1"/>
    </row>
    <row r="96" spans="1:9" ht="15" thickBot="1">
      <c r="A96" s="51" t="s">
        <v>81</v>
      </c>
      <c r="B96" s="326" t="s">
        <v>1696</v>
      </c>
      <c r="C96" s="22" t="s">
        <v>1697</v>
      </c>
      <c r="D96" s="254">
        <v>0</v>
      </c>
      <c r="E96" s="1"/>
      <c r="F96" s="1"/>
      <c r="G96" s="1"/>
      <c r="H96" s="1"/>
    </row>
    <row r="97" spans="1:9" ht="15" thickBot="1">
      <c r="A97" s="331" t="s">
        <v>1698</v>
      </c>
      <c r="B97" s="332" t="s">
        <v>1699</v>
      </c>
      <c r="C97" s="280" t="s">
        <v>1700</v>
      </c>
      <c r="D97" s="333">
        <f>SUM(D95:D96)</f>
        <v>0</v>
      </c>
      <c r="E97" s="1"/>
      <c r="F97" s="1"/>
      <c r="G97" s="1"/>
      <c r="H97" s="1"/>
    </row>
    <row r="98" spans="1:9" ht="15" thickBot="1">
      <c r="A98" s="334">
        <v>200</v>
      </c>
      <c r="B98" s="335" t="s">
        <v>1701</v>
      </c>
      <c r="C98" s="316" t="s">
        <v>1702</v>
      </c>
      <c r="D98" s="317">
        <f>+D97+D94+D91+D88+D85+D76+D73+D70+D66</f>
        <v>0</v>
      </c>
      <c r="E98" s="1"/>
      <c r="F98" s="1"/>
      <c r="G98" s="65"/>
      <c r="H98" s="1"/>
    </row>
    <row r="99" spans="1:9">
      <c r="A99" s="203"/>
      <c r="B99" s="131"/>
      <c r="C99" s="62"/>
      <c r="D99" s="320"/>
      <c r="G99" s="1"/>
      <c r="H99" s="65"/>
    </row>
    <row r="100" spans="1:9" ht="18.600000000000001">
      <c r="B100" s="1241" t="s">
        <v>1703</v>
      </c>
      <c r="C100" s="1241"/>
      <c r="D100" s="1241"/>
      <c r="E100" s="1"/>
      <c r="F100" s="1"/>
      <c r="G100" s="1"/>
      <c r="H100" s="1"/>
    </row>
    <row r="101" spans="1:9">
      <c r="A101" s="23" t="s">
        <v>17</v>
      </c>
      <c r="B101" s="21" t="s">
        <v>16</v>
      </c>
      <c r="C101" s="1"/>
      <c r="D101" s="21">
        <v>1</v>
      </c>
      <c r="E101" s="1"/>
      <c r="F101" s="1"/>
    </row>
    <row r="102" spans="1:9" ht="18.600000000000001">
      <c r="A102" s="265" t="s">
        <v>18</v>
      </c>
      <c r="B102" s="193" t="s">
        <v>19</v>
      </c>
      <c r="C102" s="193" t="s">
        <v>20</v>
      </c>
      <c r="D102" s="321" t="s">
        <v>834</v>
      </c>
      <c r="E102" s="1"/>
      <c r="F102" s="1"/>
      <c r="G102" s="336" t="s">
        <v>1704</v>
      </c>
      <c r="H102" s="336"/>
      <c r="I102" s="336"/>
    </row>
    <row r="103" spans="1:9">
      <c r="A103" s="21">
        <v>3.1</v>
      </c>
      <c r="B103" s="337" t="s">
        <v>1705</v>
      </c>
      <c r="C103" s="22" t="s">
        <v>1706</v>
      </c>
      <c r="D103" s="338"/>
      <c r="E103" s="1"/>
      <c r="F103" s="1"/>
      <c r="G103" s="23" t="s">
        <v>48</v>
      </c>
      <c r="H103" s="29">
        <v>1</v>
      </c>
      <c r="I103" s="29">
        <v>2</v>
      </c>
    </row>
    <row r="104" spans="1:9">
      <c r="A104" s="21">
        <v>3.2</v>
      </c>
      <c r="B104" s="337" t="s">
        <v>1707</v>
      </c>
      <c r="C104" s="22" t="s">
        <v>1708</v>
      </c>
      <c r="D104" s="339"/>
      <c r="E104" s="1"/>
      <c r="F104" s="1"/>
      <c r="G104" s="21" t="s">
        <v>18</v>
      </c>
      <c r="H104" s="193" t="s">
        <v>20</v>
      </c>
      <c r="I104" s="31" t="s">
        <v>1709</v>
      </c>
    </row>
    <row r="105" spans="1:9">
      <c r="A105" s="21">
        <v>3.3</v>
      </c>
      <c r="B105" s="337" t="s">
        <v>1710</v>
      </c>
      <c r="C105" s="22" t="s">
        <v>1711</v>
      </c>
      <c r="D105" s="339"/>
      <c r="E105" s="1"/>
      <c r="F105" s="1"/>
      <c r="G105" s="51" t="s">
        <v>824</v>
      </c>
      <c r="H105" s="35"/>
      <c r="I105" s="36"/>
    </row>
    <row r="106" spans="1:9">
      <c r="A106" s="21">
        <v>3.4</v>
      </c>
      <c r="B106" s="337" t="s">
        <v>1712</v>
      </c>
      <c r="C106" s="22" t="s">
        <v>1713</v>
      </c>
      <c r="D106" s="339"/>
      <c r="E106" s="62"/>
      <c r="F106" s="62"/>
      <c r="G106" s="51">
        <v>4.2</v>
      </c>
      <c r="H106" s="35"/>
      <c r="I106" s="36"/>
    </row>
    <row r="107" spans="1:9">
      <c r="A107" s="21">
        <v>3.5</v>
      </c>
      <c r="B107" s="337" t="s">
        <v>1714</v>
      </c>
      <c r="C107" s="22" t="s">
        <v>1715</v>
      </c>
      <c r="D107" s="339">
        <f>+I111</f>
        <v>0</v>
      </c>
      <c r="E107" s="1"/>
      <c r="F107" s="1"/>
      <c r="G107" s="51">
        <v>4.3</v>
      </c>
      <c r="H107" s="35"/>
      <c r="I107" s="36"/>
    </row>
    <row r="108" spans="1:9" ht="15" thickBot="1">
      <c r="A108" s="21">
        <v>3.6</v>
      </c>
      <c r="B108" s="326" t="s">
        <v>1716</v>
      </c>
      <c r="C108" s="22" t="s">
        <v>1717</v>
      </c>
      <c r="D108" s="327"/>
      <c r="E108" s="1"/>
      <c r="F108" s="1"/>
      <c r="G108" s="51">
        <f>G107+0.1</f>
        <v>4.3999999999999995</v>
      </c>
      <c r="H108" s="35"/>
      <c r="I108" s="36"/>
    </row>
    <row r="109" spans="1:9" ht="15" thickBot="1">
      <c r="A109" s="21">
        <v>3.7</v>
      </c>
      <c r="B109" s="326" t="s">
        <v>1718</v>
      </c>
      <c r="C109" s="22" t="s">
        <v>1719</v>
      </c>
      <c r="D109" s="254">
        <v>0</v>
      </c>
      <c r="G109" s="51">
        <f>G108+0.1</f>
        <v>4.4999999999999991</v>
      </c>
      <c r="H109" s="35"/>
      <c r="I109" s="36"/>
    </row>
    <row r="110" spans="1:9" ht="15.6">
      <c r="A110" s="21">
        <v>3.8</v>
      </c>
      <c r="B110" s="337" t="s">
        <v>1720</v>
      </c>
      <c r="C110" s="22" t="s">
        <v>872</v>
      </c>
      <c r="D110" s="339"/>
      <c r="E110" s="1"/>
      <c r="F110" s="1"/>
      <c r="G110" s="21" t="s">
        <v>32</v>
      </c>
      <c r="H110" s="35" t="s">
        <v>33</v>
      </c>
      <c r="I110" s="137" t="s">
        <v>34</v>
      </c>
    </row>
    <row r="111" spans="1:9">
      <c r="A111" s="21">
        <v>3.9</v>
      </c>
      <c r="B111" s="337" t="s">
        <v>1721</v>
      </c>
      <c r="C111" s="22" t="s">
        <v>1722</v>
      </c>
      <c r="D111" s="339"/>
      <c r="E111" s="1"/>
      <c r="F111" s="1"/>
      <c r="G111" s="51" t="s">
        <v>360</v>
      </c>
      <c r="H111" s="340" t="s">
        <v>1723</v>
      </c>
      <c r="I111" s="41">
        <f>SUM(I105:I109)</f>
        <v>0</v>
      </c>
    </row>
    <row r="112" spans="1:9">
      <c r="A112" s="201" t="s">
        <v>252</v>
      </c>
      <c r="B112" s="337" t="s">
        <v>1724</v>
      </c>
      <c r="C112" s="22" t="s">
        <v>870</v>
      </c>
      <c r="D112" s="339"/>
      <c r="E112" s="62"/>
      <c r="F112" s="62"/>
    </row>
    <row r="113" spans="1:8">
      <c r="A113" s="201" t="s">
        <v>716</v>
      </c>
      <c r="B113" s="337" t="s">
        <v>1725</v>
      </c>
      <c r="C113" s="22" t="s">
        <v>1726</v>
      </c>
      <c r="D113" s="339">
        <f>+I88</f>
        <v>0</v>
      </c>
      <c r="E113" s="62"/>
      <c r="F113" s="62"/>
      <c r="G113" s="1"/>
      <c r="H113" s="62"/>
    </row>
    <row r="114" spans="1:8">
      <c r="A114" s="51" t="s">
        <v>477</v>
      </c>
      <c r="B114" s="322" t="s">
        <v>1727</v>
      </c>
      <c r="C114" s="309" t="s">
        <v>1728</v>
      </c>
      <c r="D114" s="341">
        <f>SUM(D108:D109)</f>
        <v>0</v>
      </c>
      <c r="E114" s="62"/>
      <c r="F114" s="62"/>
      <c r="G114" s="1"/>
      <c r="H114" s="62"/>
    </row>
    <row r="115" spans="1:8">
      <c r="A115" s="21">
        <v>300</v>
      </c>
      <c r="B115" s="342" t="s">
        <v>1729</v>
      </c>
      <c r="C115" s="343" t="s">
        <v>1730</v>
      </c>
      <c r="D115" s="344">
        <f>SUM(D103:D107)+D114</f>
        <v>0</v>
      </c>
      <c r="E115" s="1"/>
      <c r="F115" s="1"/>
      <c r="G115" s="1"/>
      <c r="H115" s="1"/>
    </row>
    <row r="116" spans="1:8">
      <c r="G116" s="1"/>
      <c r="H116" s="1"/>
    </row>
    <row r="117" spans="1:8" ht="15" thickBot="1">
      <c r="A117" s="23" t="s">
        <v>59</v>
      </c>
      <c r="B117" s="318"/>
      <c r="C117" s="67"/>
      <c r="D117" s="319"/>
      <c r="E117" s="1"/>
      <c r="F117" s="1"/>
      <c r="G117" s="1"/>
      <c r="H117" s="1"/>
    </row>
    <row r="118" spans="1:8" ht="15" thickBot="1">
      <c r="A118" s="334">
        <v>500</v>
      </c>
      <c r="B118" s="335" t="s">
        <v>1729</v>
      </c>
      <c r="C118" s="316" t="s">
        <v>1731</v>
      </c>
      <c r="D118" s="317">
        <f>SUM(D115,D98,D60)</f>
        <v>0</v>
      </c>
      <c r="E118" s="1"/>
      <c r="F118" s="1"/>
      <c r="G118" s="345"/>
      <c r="H118" s="1"/>
    </row>
    <row r="119" spans="1:8" ht="21.75" customHeight="1">
      <c r="A119" s="203"/>
      <c r="B119" s="318"/>
      <c r="C119" s="67"/>
      <c r="D119" s="319"/>
      <c r="E119" s="1"/>
      <c r="F119" s="1"/>
      <c r="G119" s="345"/>
      <c r="H119" s="1"/>
    </row>
    <row r="120" spans="1:8" ht="15" thickBot="1">
      <c r="A120" s="346"/>
      <c r="B120" s="131"/>
      <c r="C120" s="62"/>
      <c r="D120" s="320"/>
      <c r="E120" s="1"/>
      <c r="F120" s="1"/>
      <c r="G120" s="1"/>
      <c r="H120" s="1"/>
    </row>
    <row r="121" spans="1:8" ht="18.95" thickBot="1">
      <c r="B121" s="1245" t="s">
        <v>881</v>
      </c>
      <c r="C121" s="1246"/>
      <c r="D121" s="1247"/>
      <c r="E121" s="1"/>
      <c r="F121" s="1"/>
      <c r="G121" s="1"/>
    </row>
    <row r="122" spans="1:8">
      <c r="A122" s="264" t="s">
        <v>284</v>
      </c>
      <c r="B122" s="347" t="s">
        <v>16</v>
      </c>
      <c r="C122" s="1"/>
      <c r="D122" s="347">
        <v>1</v>
      </c>
      <c r="E122" s="1"/>
      <c r="F122" s="1"/>
      <c r="G122" s="1"/>
      <c r="H122" s="1"/>
    </row>
    <row r="123" spans="1:8" ht="15" thickBot="1">
      <c r="A123" s="265" t="s">
        <v>18</v>
      </c>
      <c r="B123" s="268" t="s">
        <v>19</v>
      </c>
      <c r="C123" s="268" t="s">
        <v>20</v>
      </c>
      <c r="D123" s="348" t="s">
        <v>834</v>
      </c>
      <c r="E123" s="1"/>
      <c r="F123" s="1"/>
      <c r="G123" s="62"/>
      <c r="H123" s="1"/>
    </row>
    <row r="124" spans="1:8" ht="15" thickBot="1">
      <c r="B124" s="270" t="s">
        <v>1732</v>
      </c>
      <c r="C124" s="349"/>
      <c r="D124" s="350"/>
      <c r="E124" s="1"/>
      <c r="F124" s="1"/>
      <c r="G124" s="62"/>
      <c r="H124" s="1"/>
    </row>
    <row r="125" spans="1:8">
      <c r="A125" s="51" t="s">
        <v>285</v>
      </c>
      <c r="B125" s="351" t="s">
        <v>1733</v>
      </c>
      <c r="C125" s="275" t="s">
        <v>1734</v>
      </c>
      <c r="D125" s="352"/>
      <c r="E125" s="1"/>
      <c r="F125" s="1"/>
      <c r="G125" s="62"/>
      <c r="H125" s="1"/>
    </row>
    <row r="126" spans="1:8">
      <c r="A126" s="51" t="s">
        <v>287</v>
      </c>
      <c r="B126" s="326" t="s">
        <v>1735</v>
      </c>
      <c r="C126" s="22" t="s">
        <v>883</v>
      </c>
      <c r="D126" s="327"/>
      <c r="E126" s="62"/>
      <c r="F126" s="62"/>
      <c r="G126" s="345"/>
      <c r="H126" s="62"/>
    </row>
    <row r="127" spans="1:8">
      <c r="A127" s="51" t="s">
        <v>289</v>
      </c>
      <c r="B127" s="351" t="s">
        <v>1736</v>
      </c>
      <c r="C127" s="275" t="s">
        <v>1737</v>
      </c>
      <c r="D127" s="352"/>
      <c r="G127" s="1"/>
      <c r="H127" s="345"/>
    </row>
    <row r="128" spans="1:8">
      <c r="A128" s="51" t="s">
        <v>290</v>
      </c>
      <c r="B128" s="326" t="s">
        <v>1738</v>
      </c>
      <c r="C128" s="22" t="s">
        <v>1739</v>
      </c>
      <c r="D128" s="327"/>
      <c r="G128" s="1"/>
      <c r="H128" s="1"/>
    </row>
    <row r="129" spans="1:8">
      <c r="A129" s="51" t="s">
        <v>291</v>
      </c>
      <c r="B129" s="351" t="s">
        <v>1740</v>
      </c>
      <c r="C129" s="275" t="s">
        <v>1741</v>
      </c>
      <c r="D129" s="352"/>
      <c r="G129" s="1"/>
      <c r="H129" s="1"/>
    </row>
    <row r="130" spans="1:8">
      <c r="A130" s="51" t="s">
        <v>292</v>
      </c>
      <c r="B130" s="326" t="s">
        <v>1742</v>
      </c>
      <c r="C130" s="22" t="s">
        <v>1743</v>
      </c>
      <c r="D130" s="327"/>
      <c r="G130" s="1"/>
      <c r="H130" s="1"/>
    </row>
    <row r="131" spans="1:8">
      <c r="A131" s="51" t="s">
        <v>293</v>
      </c>
      <c r="B131" s="351" t="s">
        <v>1744</v>
      </c>
      <c r="C131" s="275" t="s">
        <v>1745</v>
      </c>
      <c r="D131" s="352"/>
      <c r="E131" s="1"/>
      <c r="F131" s="1"/>
      <c r="G131" s="1"/>
      <c r="H131" s="1"/>
    </row>
    <row r="132" spans="1:8">
      <c r="A132" s="51" t="s">
        <v>294</v>
      </c>
      <c r="B132" s="326" t="s">
        <v>1746</v>
      </c>
      <c r="C132" s="22" t="s">
        <v>1747</v>
      </c>
      <c r="D132" s="327"/>
      <c r="E132" s="1"/>
      <c r="F132" s="1"/>
      <c r="G132" s="62"/>
      <c r="H132" s="1"/>
    </row>
    <row r="133" spans="1:8">
      <c r="A133" s="51" t="s">
        <v>295</v>
      </c>
      <c r="B133" s="326" t="s">
        <v>1748</v>
      </c>
      <c r="C133" s="22" t="s">
        <v>1749</v>
      </c>
      <c r="D133" s="327"/>
      <c r="E133" s="62"/>
      <c r="F133" s="62"/>
      <c r="G133" s="353"/>
      <c r="H133" s="62"/>
    </row>
    <row r="134" spans="1:8">
      <c r="A134" s="51" t="s">
        <v>296</v>
      </c>
      <c r="B134" s="351" t="s">
        <v>1750</v>
      </c>
      <c r="C134" s="275" t="s">
        <v>1751</v>
      </c>
      <c r="D134" s="352"/>
      <c r="E134" s="353"/>
      <c r="F134" s="353"/>
      <c r="G134" s="1"/>
      <c r="H134" s="353"/>
    </row>
    <row r="135" spans="1:8">
      <c r="A135" s="51" t="s">
        <v>297</v>
      </c>
      <c r="B135" s="326" t="s">
        <v>1752</v>
      </c>
      <c r="C135" s="22" t="s">
        <v>1753</v>
      </c>
      <c r="D135" s="327"/>
      <c r="E135" s="1"/>
      <c r="F135" s="1"/>
      <c r="G135" s="1"/>
      <c r="H135" s="1"/>
    </row>
    <row r="136" spans="1:8">
      <c r="A136" s="51" t="s">
        <v>1754</v>
      </c>
      <c r="B136" s="322" t="s">
        <v>1755</v>
      </c>
      <c r="C136" s="309" t="s">
        <v>1756</v>
      </c>
      <c r="D136" s="325">
        <f>SUM(D129:D133)</f>
        <v>0</v>
      </c>
      <c r="E136" s="1"/>
      <c r="F136" s="1"/>
      <c r="G136" s="1"/>
      <c r="H136" s="1"/>
    </row>
    <row r="137" spans="1:8">
      <c r="A137" s="51" t="s">
        <v>1757</v>
      </c>
      <c r="B137" s="351" t="s">
        <v>1758</v>
      </c>
      <c r="C137" s="275" t="s">
        <v>1759</v>
      </c>
      <c r="D137" s="352"/>
      <c r="E137" s="1"/>
      <c r="F137" s="1"/>
      <c r="G137" s="1"/>
      <c r="H137" s="1"/>
    </row>
    <row r="138" spans="1:8" ht="15" thickBot="1">
      <c r="A138" s="51" t="s">
        <v>1760</v>
      </c>
      <c r="B138" s="326" t="s">
        <v>1761</v>
      </c>
      <c r="C138" s="22" t="s">
        <v>1762</v>
      </c>
      <c r="D138" s="327"/>
      <c r="E138" s="1"/>
      <c r="F138" s="1"/>
      <c r="G138" s="62"/>
      <c r="H138" s="1"/>
    </row>
    <row r="139" spans="1:8" ht="15" thickBot="1">
      <c r="B139" s="270" t="s">
        <v>1763</v>
      </c>
      <c r="C139" s="349"/>
      <c r="D139" s="350"/>
      <c r="E139" s="62"/>
      <c r="F139" s="62"/>
      <c r="G139" s="62"/>
      <c r="H139" s="62"/>
    </row>
    <row r="140" spans="1:8">
      <c r="A140" s="51" t="s">
        <v>1764</v>
      </c>
      <c r="B140" s="326" t="s">
        <v>1765</v>
      </c>
      <c r="C140" s="22" t="s">
        <v>1766</v>
      </c>
      <c r="D140" s="327"/>
      <c r="E140" s="62"/>
      <c r="F140" s="62"/>
      <c r="G140" s="1"/>
      <c r="H140" s="62"/>
    </row>
    <row r="141" spans="1:8">
      <c r="A141" s="51" t="s">
        <v>1767</v>
      </c>
      <c r="B141" s="326" t="s">
        <v>1768</v>
      </c>
      <c r="C141" s="22" t="s">
        <v>1769</v>
      </c>
      <c r="D141" s="327"/>
      <c r="E141" s="1"/>
      <c r="F141" s="1"/>
      <c r="G141" s="62"/>
      <c r="H141" s="1"/>
    </row>
    <row r="142" spans="1:8">
      <c r="A142" s="51" t="s">
        <v>1770</v>
      </c>
      <c r="B142" s="326" t="s">
        <v>1771</v>
      </c>
      <c r="C142" s="22" t="s">
        <v>1772</v>
      </c>
      <c r="D142" s="327"/>
      <c r="E142" s="62"/>
      <c r="F142" s="62"/>
      <c r="G142" s="1"/>
      <c r="H142" s="62"/>
    </row>
    <row r="143" spans="1:8">
      <c r="A143" s="51" t="s">
        <v>1773</v>
      </c>
      <c r="B143" s="326" t="s">
        <v>1774</v>
      </c>
      <c r="C143" s="22" t="s">
        <v>864</v>
      </c>
      <c r="D143" s="339"/>
      <c r="E143" s="1"/>
      <c r="F143" s="1"/>
      <c r="G143" s="1"/>
      <c r="H143" s="1"/>
    </row>
    <row r="144" spans="1:8">
      <c r="A144" s="51" t="s">
        <v>1775</v>
      </c>
      <c r="B144" s="326" t="s">
        <v>1776</v>
      </c>
      <c r="C144" s="22" t="s">
        <v>1777</v>
      </c>
      <c r="D144" s="327"/>
      <c r="E144" s="1"/>
      <c r="F144" s="1"/>
      <c r="G144" s="1"/>
      <c r="H144" s="1"/>
    </row>
    <row r="145" spans="1:8">
      <c r="A145" s="51" t="s">
        <v>1778</v>
      </c>
      <c r="B145" s="326" t="s">
        <v>1779</v>
      </c>
      <c r="C145" s="22" t="s">
        <v>1780</v>
      </c>
      <c r="D145" s="327"/>
      <c r="E145" s="1"/>
      <c r="F145" s="1"/>
      <c r="G145" s="1"/>
      <c r="H145" s="1"/>
    </row>
    <row r="146" spans="1:8" ht="15" thickBot="1">
      <c r="A146" s="51" t="s">
        <v>1781</v>
      </c>
      <c r="B146" s="322" t="s">
        <v>1782</v>
      </c>
      <c r="C146" s="309" t="s">
        <v>1783</v>
      </c>
      <c r="D146" s="325">
        <f>SUM(D140:D145)</f>
        <v>0</v>
      </c>
      <c r="E146" s="1"/>
      <c r="F146" s="1"/>
      <c r="G146" s="1"/>
      <c r="H146" s="1"/>
    </row>
    <row r="147" spans="1:8" s="161" customFormat="1" ht="15" thickBot="1">
      <c r="A147" s="261"/>
      <c r="B147" s="270" t="s">
        <v>892</v>
      </c>
      <c r="C147" s="349"/>
      <c r="D147" s="350"/>
      <c r="G147" s="65"/>
      <c r="H147" s="354"/>
    </row>
    <row r="148" spans="1:8">
      <c r="A148" s="51" t="s">
        <v>1784</v>
      </c>
      <c r="B148" s="326" t="s">
        <v>1785</v>
      </c>
      <c r="C148" s="22" t="s">
        <v>1786</v>
      </c>
      <c r="D148" s="327"/>
      <c r="E148" s="1"/>
      <c r="F148" s="1"/>
      <c r="G148" s="1"/>
      <c r="H148" s="1"/>
    </row>
    <row r="149" spans="1:8">
      <c r="A149" s="51" t="s">
        <v>1787</v>
      </c>
      <c r="B149" s="326" t="s">
        <v>1788</v>
      </c>
      <c r="C149" s="22" t="s">
        <v>1789</v>
      </c>
      <c r="D149" s="327"/>
      <c r="E149" s="1"/>
      <c r="F149" s="1"/>
      <c r="G149" s="1"/>
      <c r="H149" s="1"/>
    </row>
    <row r="150" spans="1:8">
      <c r="A150" s="51" t="s">
        <v>1790</v>
      </c>
      <c r="B150" s="326" t="s">
        <v>1791</v>
      </c>
      <c r="C150" s="22" t="s">
        <v>1792</v>
      </c>
      <c r="D150" s="327"/>
      <c r="E150" s="1"/>
      <c r="F150" s="1"/>
      <c r="G150" s="1"/>
      <c r="H150" s="1"/>
    </row>
    <row r="151" spans="1:8">
      <c r="A151" s="51" t="s">
        <v>1793</v>
      </c>
      <c r="B151" s="337" t="s">
        <v>1794</v>
      </c>
      <c r="C151" s="22" t="s">
        <v>1795</v>
      </c>
      <c r="D151" s="327"/>
      <c r="E151" s="1"/>
      <c r="F151" s="1"/>
      <c r="G151" s="1"/>
      <c r="H151" s="1"/>
    </row>
    <row r="152" spans="1:8" ht="15" thickBot="1">
      <c r="A152" s="51" t="s">
        <v>1796</v>
      </c>
      <c r="B152" s="355" t="s">
        <v>1797</v>
      </c>
      <c r="C152" s="309" t="s">
        <v>1798</v>
      </c>
      <c r="D152" s="325">
        <f>SUM(D148:D151)</f>
        <v>0</v>
      </c>
      <c r="E152" s="1"/>
      <c r="F152" s="1"/>
      <c r="G152" s="1"/>
      <c r="H152" s="1"/>
    </row>
    <row r="153" spans="1:8" ht="15" thickBot="1">
      <c r="B153" s="270" t="s">
        <v>896</v>
      </c>
      <c r="C153" s="349"/>
      <c r="D153" s="350"/>
      <c r="E153" s="1"/>
      <c r="F153" s="1"/>
      <c r="G153" s="1"/>
      <c r="H153" s="1"/>
    </row>
    <row r="154" spans="1:8">
      <c r="A154" s="51" t="s">
        <v>1799</v>
      </c>
      <c r="B154" s="326" t="s">
        <v>1800</v>
      </c>
      <c r="C154" s="22" t="s">
        <v>1801</v>
      </c>
      <c r="D154" s="327"/>
      <c r="E154" s="1"/>
      <c r="F154" s="1"/>
      <c r="G154" s="1"/>
      <c r="H154" s="1"/>
    </row>
    <row r="155" spans="1:8">
      <c r="A155" s="51" t="s">
        <v>1802</v>
      </c>
      <c r="B155" s="326" t="s">
        <v>1803</v>
      </c>
      <c r="C155" s="22" t="s">
        <v>1804</v>
      </c>
      <c r="D155" s="327"/>
      <c r="E155" s="1"/>
      <c r="F155" s="1"/>
      <c r="G155" s="1"/>
      <c r="H155" s="1"/>
    </row>
    <row r="156" spans="1:8">
      <c r="A156" s="51" t="s">
        <v>1805</v>
      </c>
      <c r="B156" s="326" t="s">
        <v>1806</v>
      </c>
      <c r="C156" s="22" t="s">
        <v>1807</v>
      </c>
      <c r="D156" s="327"/>
      <c r="E156" s="1"/>
      <c r="F156" s="1"/>
      <c r="G156" s="1"/>
      <c r="H156" s="1"/>
    </row>
    <row r="157" spans="1:8">
      <c r="A157" s="51" t="s">
        <v>1808</v>
      </c>
      <c r="B157" s="337" t="s">
        <v>1809</v>
      </c>
      <c r="C157" s="22" t="s">
        <v>1810</v>
      </c>
      <c r="D157" s="327"/>
      <c r="E157" s="1"/>
      <c r="F157" s="1"/>
      <c r="G157" s="1"/>
      <c r="H157" s="1"/>
    </row>
    <row r="158" spans="1:8">
      <c r="A158" s="51" t="s">
        <v>1811</v>
      </c>
      <c r="B158" s="337" t="s">
        <v>1812</v>
      </c>
      <c r="C158" s="22" t="s">
        <v>896</v>
      </c>
      <c r="D158" s="338"/>
      <c r="E158" s="1"/>
      <c r="F158" s="1"/>
      <c r="G158" s="1"/>
      <c r="H158" s="1"/>
    </row>
    <row r="159" spans="1:8">
      <c r="A159" s="51" t="s">
        <v>1813</v>
      </c>
      <c r="B159" s="355" t="s">
        <v>1814</v>
      </c>
      <c r="C159" s="323" t="s">
        <v>1815</v>
      </c>
      <c r="D159" s="356">
        <f>SUM(D154:D158)</f>
        <v>0</v>
      </c>
      <c r="E159" s="1"/>
      <c r="F159" s="1"/>
      <c r="G159" s="1"/>
      <c r="H159" s="1"/>
    </row>
    <row r="160" spans="1:8">
      <c r="A160" s="51" t="s">
        <v>903</v>
      </c>
      <c r="B160" s="357" t="s">
        <v>1816</v>
      </c>
      <c r="C160" s="343" t="s">
        <v>1817</v>
      </c>
      <c r="D160" s="344">
        <f>SUM(D136,D146,D152,D159)</f>
        <v>0</v>
      </c>
      <c r="E160" s="1"/>
      <c r="F160" s="1"/>
      <c r="G160" s="1"/>
      <c r="H160" s="1"/>
    </row>
    <row r="161" spans="1:8" ht="15" thickBot="1">
      <c r="A161" s="203"/>
      <c r="B161" s="318"/>
      <c r="C161" s="67"/>
      <c r="D161" s="319"/>
      <c r="E161" s="1"/>
      <c r="F161" s="1"/>
      <c r="G161" s="1"/>
      <c r="H161" s="1"/>
    </row>
    <row r="162" spans="1:8" ht="18.95" thickBot="1">
      <c r="B162" s="1245" t="s">
        <v>899</v>
      </c>
      <c r="C162" s="1246"/>
      <c r="D162" s="1247"/>
      <c r="E162" s="1"/>
      <c r="F162" s="1"/>
      <c r="G162" s="1"/>
      <c r="H162" s="1"/>
    </row>
    <row r="163" spans="1:8">
      <c r="A163" s="23" t="s">
        <v>645</v>
      </c>
      <c r="B163" s="347" t="s">
        <v>16</v>
      </c>
      <c r="C163" s="1"/>
      <c r="D163" s="347">
        <v>1</v>
      </c>
      <c r="E163" s="1"/>
      <c r="F163" s="1"/>
      <c r="G163" s="1"/>
      <c r="H163" s="1"/>
    </row>
    <row r="164" spans="1:8">
      <c r="A164" s="265" t="s">
        <v>18</v>
      </c>
      <c r="B164" s="193" t="s">
        <v>19</v>
      </c>
      <c r="C164" s="193" t="s">
        <v>20</v>
      </c>
      <c r="D164" s="358" t="s">
        <v>834</v>
      </c>
      <c r="E164" s="1"/>
      <c r="F164" s="1"/>
      <c r="G164" s="1"/>
      <c r="H164" s="1"/>
    </row>
    <row r="165" spans="1:8">
      <c r="A165" s="21">
        <v>7.1</v>
      </c>
      <c r="B165" s="326" t="s">
        <v>1818</v>
      </c>
      <c r="C165" s="22" t="s">
        <v>1819</v>
      </c>
      <c r="D165" s="327"/>
      <c r="E165" s="1"/>
      <c r="F165" s="1"/>
      <c r="G165" s="1"/>
      <c r="H165" s="1"/>
    </row>
    <row r="166" spans="1:8">
      <c r="A166" s="21">
        <v>7.2</v>
      </c>
      <c r="B166" s="326" t="s">
        <v>1820</v>
      </c>
      <c r="C166" s="22" t="s">
        <v>1821</v>
      </c>
      <c r="D166" s="339"/>
      <c r="E166" s="1"/>
      <c r="F166" s="1"/>
      <c r="G166" s="1"/>
      <c r="H166" s="1"/>
    </row>
    <row r="167" spans="1:8">
      <c r="A167" s="21">
        <v>7.3</v>
      </c>
      <c r="B167" s="326" t="s">
        <v>1822</v>
      </c>
      <c r="C167" s="22" t="s">
        <v>902</v>
      </c>
      <c r="D167" s="327"/>
      <c r="E167" s="1"/>
      <c r="F167" s="1"/>
      <c r="G167" s="1"/>
      <c r="H167" s="1"/>
    </row>
    <row r="168" spans="1:8">
      <c r="A168" s="21">
        <v>700</v>
      </c>
      <c r="B168" s="342" t="s">
        <v>1823</v>
      </c>
      <c r="C168" s="343" t="s">
        <v>1824</v>
      </c>
      <c r="D168" s="344">
        <f>SUM(D165:D167)</f>
        <v>0</v>
      </c>
      <c r="E168" s="1"/>
      <c r="F168" s="1"/>
      <c r="G168" s="1"/>
      <c r="H168" s="1"/>
    </row>
    <row r="169" spans="1:8" ht="15" thickBot="1">
      <c r="A169" s="23" t="s">
        <v>910</v>
      </c>
      <c r="B169" s="318"/>
      <c r="C169" s="67"/>
      <c r="D169" s="319"/>
      <c r="E169" s="1"/>
      <c r="F169" s="1"/>
      <c r="G169" s="1"/>
      <c r="H169" s="1"/>
    </row>
    <row r="170" spans="1:8" ht="15" thickBot="1">
      <c r="A170" s="334">
        <v>800</v>
      </c>
      <c r="B170" s="359" t="s">
        <v>1729</v>
      </c>
      <c r="C170" s="316" t="s">
        <v>1825</v>
      </c>
      <c r="D170" s="360">
        <f>SUM(D160,D168)</f>
        <v>0</v>
      </c>
      <c r="E170" s="1"/>
      <c r="F170" s="1"/>
      <c r="G170" s="1"/>
      <c r="H170" s="1"/>
    </row>
    <row r="171" spans="1:8">
      <c r="A171" s="203"/>
      <c r="B171" s="6"/>
      <c r="C171" s="1"/>
      <c r="D171" s="361"/>
      <c r="E171" s="1"/>
      <c r="F171" s="1"/>
      <c r="G171" s="1"/>
      <c r="H171" s="1"/>
    </row>
    <row r="172" spans="1:8">
      <c r="A172" s="203"/>
      <c r="B172" s="6"/>
      <c r="C172" s="1"/>
      <c r="D172" s="361"/>
      <c r="E172" s="1"/>
      <c r="F172" s="1"/>
      <c r="G172" s="1"/>
      <c r="H172" s="1"/>
    </row>
    <row r="173" spans="1:8" ht="18.600000000000001">
      <c r="B173" s="1241" t="s">
        <v>1826</v>
      </c>
      <c r="C173" s="1241"/>
      <c r="D173" s="1241"/>
      <c r="E173" s="1"/>
      <c r="F173" s="1"/>
      <c r="G173" s="1"/>
      <c r="H173" s="1"/>
    </row>
    <row r="174" spans="1:8">
      <c r="A174" s="264" t="s">
        <v>971</v>
      </c>
      <c r="B174" s="347" t="s">
        <v>16</v>
      </c>
      <c r="C174" s="1"/>
      <c r="D174" s="347">
        <v>1</v>
      </c>
      <c r="E174" s="1"/>
      <c r="F174" s="1"/>
      <c r="G174" s="1"/>
      <c r="H174" s="1"/>
    </row>
    <row r="175" spans="1:8" ht="15" thickBot="1">
      <c r="A175" s="265" t="s">
        <v>18</v>
      </c>
      <c r="B175" s="268" t="s">
        <v>19</v>
      </c>
      <c r="C175" s="268" t="s">
        <v>20</v>
      </c>
      <c r="D175" s="348" t="s">
        <v>834</v>
      </c>
      <c r="E175" s="1"/>
      <c r="F175" s="1"/>
      <c r="G175" s="1"/>
      <c r="H175" s="1"/>
    </row>
    <row r="176" spans="1:8" ht="15" thickBot="1">
      <c r="B176" s="270" t="s">
        <v>1827</v>
      </c>
      <c r="C176" s="286"/>
      <c r="D176" s="287"/>
      <c r="E176" s="1"/>
      <c r="F176" s="1"/>
      <c r="G176" s="1"/>
      <c r="H176" s="1"/>
    </row>
    <row r="177" spans="1:8">
      <c r="A177" s="51">
        <v>9.1</v>
      </c>
      <c r="B177" s="351" t="s">
        <v>1828</v>
      </c>
      <c r="C177" s="275" t="s">
        <v>1829</v>
      </c>
      <c r="D177" s="362"/>
      <c r="E177" s="1"/>
      <c r="F177" s="1"/>
      <c r="G177" s="1"/>
      <c r="H177" s="1"/>
    </row>
    <row r="178" spans="1:8">
      <c r="A178" s="51">
        <v>9.1999999999999993</v>
      </c>
      <c r="B178" s="326" t="s">
        <v>1830</v>
      </c>
      <c r="C178" s="22" t="s">
        <v>1831</v>
      </c>
      <c r="D178" s="339"/>
      <c r="E178" s="1"/>
      <c r="F178" s="1"/>
      <c r="G178" s="1"/>
      <c r="H178" s="1"/>
    </row>
    <row r="179" spans="1:8">
      <c r="A179" s="51">
        <v>9.3000000000000007</v>
      </c>
      <c r="B179" s="326" t="s">
        <v>1832</v>
      </c>
      <c r="C179" s="22" t="s">
        <v>1833</v>
      </c>
      <c r="D179" s="339"/>
      <c r="E179" s="1"/>
      <c r="F179" s="1"/>
      <c r="H179" s="1"/>
    </row>
    <row r="180" spans="1:8" ht="15" thickBot="1">
      <c r="A180" s="51" t="s">
        <v>1834</v>
      </c>
      <c r="B180" s="363" t="s">
        <v>1835</v>
      </c>
      <c r="C180" s="302" t="s">
        <v>918</v>
      </c>
      <c r="D180" s="333">
        <f>SUM(D177:D179)</f>
        <v>0</v>
      </c>
    </row>
    <row r="181" spans="1:8" ht="15" thickBot="1">
      <c r="A181" s="285"/>
      <c r="B181" s="364" t="s">
        <v>1836</v>
      </c>
      <c r="C181" s="365"/>
      <c r="D181" s="366"/>
    </row>
    <row r="182" spans="1:8" ht="15" thickBot="1">
      <c r="A182" s="51" t="s">
        <v>1837</v>
      </c>
      <c r="B182" s="351" t="s">
        <v>1838</v>
      </c>
      <c r="C182" s="275" t="s">
        <v>1839</v>
      </c>
      <c r="D182" s="352"/>
    </row>
    <row r="183" spans="1:8" ht="15" thickBot="1">
      <c r="A183" s="51" t="s">
        <v>1840</v>
      </c>
      <c r="B183" s="326" t="s">
        <v>1841</v>
      </c>
      <c r="C183" s="22" t="s">
        <v>1842</v>
      </c>
      <c r="D183" s="254">
        <v>0</v>
      </c>
    </row>
    <row r="184" spans="1:8" ht="15" thickBot="1">
      <c r="A184" s="51" t="s">
        <v>1843</v>
      </c>
      <c r="B184" s="326" t="s">
        <v>1844</v>
      </c>
      <c r="C184" s="22" t="s">
        <v>1845</v>
      </c>
      <c r="D184" s="254">
        <v>0</v>
      </c>
    </row>
    <row r="185" spans="1:8">
      <c r="A185" s="51" t="s">
        <v>1846</v>
      </c>
      <c r="B185" s="326" t="s">
        <v>1847</v>
      </c>
      <c r="C185" s="22" t="s">
        <v>1848</v>
      </c>
      <c r="D185" s="327"/>
    </row>
    <row r="186" spans="1:8">
      <c r="A186" s="51" t="s">
        <v>1849</v>
      </c>
      <c r="B186" s="326" t="s">
        <v>1850</v>
      </c>
      <c r="C186" s="22" t="s">
        <v>1851</v>
      </c>
      <c r="D186" s="327"/>
    </row>
    <row r="187" spans="1:8" ht="15" thickBot="1">
      <c r="A187" s="51" t="s">
        <v>1852</v>
      </c>
      <c r="B187" s="322" t="s">
        <v>1853</v>
      </c>
      <c r="C187" s="323" t="s">
        <v>1854</v>
      </c>
      <c r="D187" s="325">
        <f>SUM(D182:D186)</f>
        <v>0</v>
      </c>
    </row>
    <row r="188" spans="1:8" ht="15" thickBot="1">
      <c r="A188" s="285"/>
      <c r="B188" s="364" t="s">
        <v>953</v>
      </c>
      <c r="C188" s="365"/>
      <c r="D188" s="366"/>
    </row>
    <row r="189" spans="1:8">
      <c r="A189" s="51" t="s">
        <v>1855</v>
      </c>
      <c r="B189" s="326" t="s">
        <v>1856</v>
      </c>
      <c r="C189" s="22" t="s">
        <v>954</v>
      </c>
      <c r="D189" s="327"/>
    </row>
    <row r="190" spans="1:8">
      <c r="A190" s="51" t="s">
        <v>1857</v>
      </c>
      <c r="B190" s="326" t="s">
        <v>1858</v>
      </c>
      <c r="C190" s="22" t="s">
        <v>1859</v>
      </c>
      <c r="D190" s="327"/>
    </row>
    <row r="191" spans="1:8">
      <c r="A191" s="51" t="s">
        <v>1860</v>
      </c>
      <c r="B191" s="326" t="s">
        <v>1861</v>
      </c>
      <c r="C191" s="22" t="s">
        <v>955</v>
      </c>
      <c r="D191" s="327"/>
    </row>
    <row r="192" spans="1:8">
      <c r="A192" s="51" t="s">
        <v>1862</v>
      </c>
      <c r="B192" s="326" t="s">
        <v>1863</v>
      </c>
      <c r="C192" s="22" t="s">
        <v>957</v>
      </c>
      <c r="D192" s="327"/>
    </row>
    <row r="193" spans="1:4">
      <c r="A193" s="51" t="s">
        <v>1864</v>
      </c>
      <c r="B193" s="322" t="s">
        <v>1865</v>
      </c>
      <c r="C193" s="323" t="s">
        <v>1866</v>
      </c>
      <c r="D193" s="344">
        <f>SUM(D189:D192)</f>
        <v>0</v>
      </c>
    </row>
    <row r="194" spans="1:4">
      <c r="A194" s="51" t="s">
        <v>972</v>
      </c>
      <c r="B194" s="342" t="s">
        <v>1867</v>
      </c>
      <c r="C194" s="343" t="s">
        <v>1868</v>
      </c>
      <c r="D194" s="344">
        <f>+D193+D187+D180</f>
        <v>0</v>
      </c>
    </row>
    <row r="195" spans="1:4">
      <c r="A195" s="203"/>
      <c r="B195" s="318"/>
      <c r="C195" s="67"/>
      <c r="D195" s="319"/>
    </row>
    <row r="196" spans="1:4" ht="15" thickBot="1">
      <c r="A196" s="23" t="s">
        <v>975</v>
      </c>
      <c r="B196" s="67"/>
      <c r="C196" s="67"/>
      <c r="D196" s="319"/>
    </row>
    <row r="197" spans="1:4" ht="15" thickBot="1">
      <c r="A197" s="367">
        <v>1000</v>
      </c>
      <c r="B197" s="335" t="s">
        <v>1869</v>
      </c>
      <c r="C197" s="316" t="s">
        <v>1870</v>
      </c>
      <c r="D197" s="317">
        <f>SUM(D194,D170)</f>
        <v>0</v>
      </c>
    </row>
    <row r="198" spans="1:4">
      <c r="A198" s="203"/>
      <c r="B198" s="6"/>
      <c r="C198" s="1"/>
      <c r="D198" s="205"/>
    </row>
    <row r="199" spans="1:4">
      <c r="A199" s="203"/>
      <c r="B199" s="368"/>
      <c r="C199" s="1"/>
      <c r="D199" s="205"/>
    </row>
    <row r="200" spans="1:4">
      <c r="A200" s="203"/>
      <c r="B200" s="368"/>
      <c r="C200" s="1"/>
      <c r="D200" s="205"/>
    </row>
    <row r="201" spans="1:4">
      <c r="A201" s="203"/>
      <c r="B201" s="368"/>
      <c r="C201" s="1"/>
      <c r="D201" s="205"/>
    </row>
    <row r="202" spans="1:4">
      <c r="A202" s="203"/>
      <c r="B202" s="368"/>
      <c r="C202" s="1"/>
      <c r="D202" s="205"/>
    </row>
    <row r="213" spans="2:4">
      <c r="B213" s="6"/>
      <c r="C213" s="1"/>
      <c r="D213" s="205"/>
    </row>
    <row r="214" spans="2:4">
      <c r="B214" s="6"/>
      <c r="C214" s="1"/>
      <c r="D214" s="205"/>
    </row>
    <row r="215" spans="2:4">
      <c r="B215" s="6"/>
      <c r="C215" s="1"/>
      <c r="D215" s="205"/>
    </row>
    <row r="216" spans="2:4">
      <c r="B216" s="6"/>
      <c r="C216" s="1"/>
      <c r="D216" s="205"/>
    </row>
    <row r="217" spans="2:4">
      <c r="B217" s="6"/>
      <c r="C217" s="1"/>
      <c r="D217" s="205"/>
    </row>
    <row r="218" spans="2:4">
      <c r="B218" s="6"/>
      <c r="C218" s="1"/>
      <c r="D218" s="205"/>
    </row>
    <row r="219" spans="2:4">
      <c r="B219" s="6"/>
      <c r="C219" s="1"/>
      <c r="D219" s="205"/>
    </row>
    <row r="220" spans="2:4">
      <c r="B220" s="6"/>
      <c r="C220" s="1"/>
      <c r="D220" s="205"/>
    </row>
    <row r="221" spans="2:4">
      <c r="B221" s="6"/>
      <c r="C221" s="1"/>
      <c r="D221" s="205"/>
    </row>
    <row r="222" spans="2:4">
      <c r="B222" s="6"/>
      <c r="C222" s="1"/>
      <c r="D222" s="205"/>
    </row>
    <row r="223" spans="2:4">
      <c r="B223" s="6"/>
      <c r="C223" s="1"/>
      <c r="D223" s="205"/>
    </row>
    <row r="224" spans="2:4">
      <c r="B224" s="6"/>
      <c r="C224" s="1"/>
      <c r="D224" s="205"/>
    </row>
    <row r="225" spans="2:4">
      <c r="B225" s="6"/>
      <c r="C225" s="1"/>
      <c r="D225" s="205"/>
    </row>
    <row r="226" spans="2:4">
      <c r="B226" s="6"/>
      <c r="C226" s="1"/>
      <c r="D226" s="205"/>
    </row>
    <row r="227" spans="2:4">
      <c r="B227" s="6"/>
      <c r="C227" s="1"/>
      <c r="D227" s="205"/>
    </row>
    <row r="228" spans="2:4">
      <c r="B228" s="6"/>
      <c r="C228" s="1"/>
      <c r="D228" s="205"/>
    </row>
    <row r="229" spans="2:4">
      <c r="B229" s="6"/>
      <c r="C229" s="1"/>
      <c r="D229" s="205"/>
    </row>
    <row r="230" spans="2:4">
      <c r="B230" s="6"/>
      <c r="C230" s="1"/>
      <c r="D230" s="205"/>
    </row>
  </sheetData>
  <mergeCells count="6">
    <mergeCell ref="B173:D173"/>
    <mergeCell ref="B16:D16"/>
    <mergeCell ref="B63:D63"/>
    <mergeCell ref="B100:D100"/>
    <mergeCell ref="B121:D121"/>
    <mergeCell ref="B162:D162"/>
  </mergeCells>
  <pageMargins left="0.7" right="0.7" top="0.75" bottom="0.75" header="0.3" footer="0.3"/>
  <pageSetup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70"/>
  <sheetViews>
    <sheetView workbookViewId="0"/>
  </sheetViews>
  <sheetFormatPr defaultRowHeight="14.45"/>
  <cols>
    <col min="1" max="1" width="10" style="261" customWidth="1"/>
    <col min="2" max="2" width="14.7109375" customWidth="1"/>
    <col min="3" max="3" width="55.85546875" bestFit="1" customWidth="1"/>
    <col min="4" max="4" width="17.42578125" style="245" customWidth="1"/>
    <col min="7" max="7" width="9.140625" customWidth="1"/>
    <col min="8" max="8" width="50.85546875" customWidth="1"/>
    <col min="9" max="9" width="19.5703125" customWidth="1"/>
  </cols>
  <sheetData>
    <row r="1" spans="1:9" ht="21">
      <c r="A1" s="4" t="s">
        <v>0</v>
      </c>
      <c r="B1" s="1"/>
    </row>
    <row r="2" spans="1:9" ht="21">
      <c r="A2" s="4"/>
      <c r="B2" s="91" t="s">
        <v>1871</v>
      </c>
    </row>
    <row r="3" spans="1:9">
      <c r="A3" s="1"/>
      <c r="B3" s="1"/>
    </row>
    <row r="4" spans="1:9">
      <c r="A4" s="62" t="s">
        <v>3</v>
      </c>
      <c r="B4" s="1"/>
    </row>
    <row r="5" spans="1:9" ht="12.75" customHeight="1">
      <c r="A5" s="246"/>
      <c r="B5" s="1" t="s">
        <v>4</v>
      </c>
    </row>
    <row r="6" spans="1:9" ht="12.75" customHeight="1">
      <c r="A6" s="247"/>
      <c r="B6" s="1" t="s">
        <v>5</v>
      </c>
    </row>
    <row r="7" spans="1:9" ht="12.75" customHeight="1">
      <c r="A7" s="248"/>
      <c r="B7" s="1" t="s">
        <v>6</v>
      </c>
    </row>
    <row r="8" spans="1:9" ht="12.75" customHeight="1">
      <c r="A8" s="249"/>
      <c r="B8" s="1" t="s">
        <v>7</v>
      </c>
    </row>
    <row r="9" spans="1:9" ht="12.75" customHeight="1">
      <c r="A9" s="250"/>
      <c r="B9" s="1" t="s">
        <v>8</v>
      </c>
    </row>
    <row r="10" spans="1:9" ht="12.75" customHeight="1">
      <c r="A10" s="251"/>
      <c r="B10" s="1" t="s">
        <v>9</v>
      </c>
    </row>
    <row r="11" spans="1:9" ht="12.75" customHeight="1">
      <c r="A11" s="252"/>
      <c r="B11" s="1" t="s">
        <v>10</v>
      </c>
    </row>
    <row r="12" spans="1:9" ht="12.75" customHeight="1" thickBot="1">
      <c r="A12" s="253"/>
      <c r="B12" s="1" t="s">
        <v>11</v>
      </c>
    </row>
    <row r="13" spans="1:9" ht="12.75" customHeight="1" thickBot="1">
      <c r="A13" s="254"/>
      <c r="B13" s="1" t="s">
        <v>199</v>
      </c>
    </row>
    <row r="15" spans="1:9" ht="15" thickBot="1">
      <c r="A15" s="255"/>
      <c r="B15" s="256"/>
      <c r="C15" s="256"/>
      <c r="D15" s="257"/>
      <c r="E15" s="256"/>
      <c r="F15" s="256"/>
      <c r="G15" s="258"/>
      <c r="H15" s="259"/>
      <c r="I15" s="260"/>
    </row>
    <row r="16" spans="1:9" ht="18.600000000000001">
      <c r="B16" s="1242" t="s">
        <v>1872</v>
      </c>
      <c r="C16" s="1243"/>
      <c r="D16" s="1244"/>
      <c r="E16" s="1"/>
      <c r="F16" s="1"/>
      <c r="G16" s="262"/>
      <c r="H16" s="263"/>
      <c r="I16" s="260"/>
    </row>
    <row r="17" spans="1:9">
      <c r="A17" s="264" t="s">
        <v>15</v>
      </c>
      <c r="B17" s="265" t="s">
        <v>16</v>
      </c>
      <c r="C17" s="1"/>
      <c r="D17" s="266">
        <v>1</v>
      </c>
      <c r="E17" s="1"/>
      <c r="F17" s="1"/>
      <c r="G17" s="260"/>
      <c r="H17" s="263"/>
      <c r="I17" s="260"/>
    </row>
    <row r="18" spans="1:9" ht="15" thickBot="1">
      <c r="A18" s="265" t="s">
        <v>18</v>
      </c>
      <c r="B18" s="267" t="s">
        <v>19</v>
      </c>
      <c r="C18" s="268" t="s">
        <v>20</v>
      </c>
      <c r="D18" s="269" t="s">
        <v>834</v>
      </c>
      <c r="E18" s="1"/>
      <c r="F18" s="1"/>
      <c r="G18" s="260"/>
      <c r="H18" s="263"/>
      <c r="I18" s="260"/>
    </row>
    <row r="19" spans="1:9" ht="15" thickBot="1">
      <c r="B19" s="270" t="s">
        <v>1873</v>
      </c>
      <c r="C19" s="271"/>
      <c r="D19" s="272"/>
      <c r="E19" s="1"/>
      <c r="F19" s="1"/>
      <c r="G19" s="260"/>
      <c r="H19" s="263"/>
      <c r="I19" s="260"/>
    </row>
    <row r="20" spans="1:9">
      <c r="A20" s="273">
        <v>1.1000000000000001</v>
      </c>
      <c r="B20" s="274" t="s">
        <v>1874</v>
      </c>
      <c r="C20" s="369" t="s">
        <v>723</v>
      </c>
      <c r="D20" s="276"/>
      <c r="G20" s="65"/>
      <c r="H20" s="65"/>
    </row>
    <row r="21" spans="1:9">
      <c r="A21" s="273">
        <v>1.2</v>
      </c>
      <c r="B21" s="277" t="s">
        <v>1875</v>
      </c>
      <c r="C21" s="370" t="s">
        <v>725</v>
      </c>
      <c r="D21" s="278"/>
      <c r="G21" s="1"/>
      <c r="H21" s="1"/>
    </row>
    <row r="22" spans="1:9">
      <c r="A22" s="273">
        <v>1.3</v>
      </c>
      <c r="B22" s="277" t="s">
        <v>1876</v>
      </c>
      <c r="C22" s="370" t="s">
        <v>1877</v>
      </c>
      <c r="D22" s="278"/>
      <c r="G22" s="1"/>
      <c r="H22" s="1"/>
    </row>
    <row r="23" spans="1:9" ht="15" thickBot="1">
      <c r="A23" s="273" t="s">
        <v>373</v>
      </c>
      <c r="B23" s="282" t="s">
        <v>1878</v>
      </c>
      <c r="C23" s="371" t="s">
        <v>729</v>
      </c>
      <c r="D23" s="284">
        <f>SUM(D20:D22)</f>
        <v>0</v>
      </c>
      <c r="E23" s="1"/>
      <c r="F23" s="1"/>
      <c r="G23" s="1"/>
      <c r="H23" s="1"/>
    </row>
    <row r="24" spans="1:9" ht="15" thickBot="1">
      <c r="A24" s="285"/>
      <c r="B24" s="270" t="s">
        <v>1879</v>
      </c>
      <c r="C24" s="286"/>
      <c r="D24" s="287"/>
      <c r="E24" s="1"/>
      <c r="F24" s="1"/>
      <c r="G24" s="1"/>
      <c r="H24" s="1"/>
    </row>
    <row r="25" spans="1:9">
      <c r="A25" s="273" t="s">
        <v>313</v>
      </c>
      <c r="B25" s="288" t="s">
        <v>1880</v>
      </c>
      <c r="C25" s="275" t="s">
        <v>1881</v>
      </c>
      <c r="D25" s="289"/>
      <c r="G25" s="65"/>
      <c r="H25" s="65"/>
    </row>
    <row r="26" spans="1:9">
      <c r="A26" s="273" t="s">
        <v>315</v>
      </c>
      <c r="B26" s="290" t="s">
        <v>1882</v>
      </c>
      <c r="C26" s="22" t="s">
        <v>1883</v>
      </c>
      <c r="D26" s="291"/>
      <c r="G26" s="62"/>
      <c r="H26" s="62"/>
    </row>
    <row r="27" spans="1:9">
      <c r="A27" s="273" t="s">
        <v>35</v>
      </c>
      <c r="B27" s="290" t="s">
        <v>1884</v>
      </c>
      <c r="C27" s="22" t="s">
        <v>1885</v>
      </c>
      <c r="D27" s="291"/>
      <c r="G27" s="1"/>
      <c r="H27" s="1"/>
    </row>
    <row r="28" spans="1:9">
      <c r="A28" s="273" t="s">
        <v>318</v>
      </c>
      <c r="B28" s="288" t="s">
        <v>1886</v>
      </c>
      <c r="C28" s="275" t="s">
        <v>1887</v>
      </c>
      <c r="D28" s="289"/>
      <c r="G28" s="1"/>
      <c r="H28" s="1"/>
    </row>
    <row r="29" spans="1:9">
      <c r="A29" s="273" t="s">
        <v>320</v>
      </c>
      <c r="B29" s="290" t="s">
        <v>1888</v>
      </c>
      <c r="C29" s="22" t="s">
        <v>1889</v>
      </c>
      <c r="D29" s="291"/>
      <c r="G29" s="292"/>
      <c r="H29" s="293"/>
    </row>
    <row r="30" spans="1:9">
      <c r="A30" s="273" t="s">
        <v>40</v>
      </c>
      <c r="B30" s="290" t="s">
        <v>1890</v>
      </c>
      <c r="C30" s="22" t="s">
        <v>1891</v>
      </c>
      <c r="D30" s="291"/>
      <c r="E30" s="1"/>
      <c r="F30" s="1"/>
      <c r="G30" s="294"/>
      <c r="H30" s="295"/>
    </row>
    <row r="31" spans="1:9" ht="15" thickBot="1">
      <c r="A31" s="304" t="s">
        <v>380</v>
      </c>
      <c r="B31" s="301" t="s">
        <v>1598</v>
      </c>
      <c r="C31" s="371" t="s">
        <v>1892</v>
      </c>
      <c r="D31" s="305">
        <f>SUM(D25:D30)</f>
        <v>0</v>
      </c>
      <c r="E31" s="1"/>
      <c r="F31" s="1"/>
      <c r="G31" s="1"/>
      <c r="H31" s="1"/>
    </row>
    <row r="32" spans="1:9" ht="15" thickBot="1">
      <c r="A32" s="285"/>
      <c r="B32" s="270" t="s">
        <v>1893</v>
      </c>
      <c r="C32" s="286"/>
      <c r="D32" s="287"/>
      <c r="E32" s="1"/>
      <c r="F32" s="1"/>
      <c r="G32" s="1"/>
      <c r="H32" s="1"/>
    </row>
    <row r="33" spans="1:9" ht="15" thickBot="1">
      <c r="A33" s="372" t="s">
        <v>387</v>
      </c>
      <c r="B33" s="373" t="s">
        <v>1894</v>
      </c>
      <c r="C33" s="374" t="s">
        <v>1893</v>
      </c>
      <c r="D33" s="375">
        <f>D23-D31</f>
        <v>0</v>
      </c>
      <c r="E33" s="1"/>
      <c r="F33" s="1"/>
      <c r="G33" s="1"/>
      <c r="H33" s="1"/>
    </row>
    <row r="34" spans="1:9" ht="15" thickBot="1">
      <c r="A34" s="130"/>
      <c r="B34" s="131"/>
      <c r="C34" s="376"/>
      <c r="D34" s="320"/>
      <c r="E34" s="1"/>
      <c r="F34" s="1"/>
      <c r="G34" s="1"/>
      <c r="H34" s="1"/>
    </row>
    <row r="35" spans="1:9" ht="15" thickBot="1">
      <c r="A35" s="285"/>
      <c r="B35" s="270" t="s">
        <v>1895</v>
      </c>
      <c r="C35" s="286"/>
      <c r="D35" s="287"/>
      <c r="E35" s="1"/>
      <c r="F35" s="1"/>
      <c r="G35" s="1"/>
      <c r="H35" s="1"/>
    </row>
    <row r="36" spans="1:9">
      <c r="A36" s="304" t="s">
        <v>42</v>
      </c>
      <c r="B36" s="274" t="s">
        <v>1896</v>
      </c>
      <c r="C36" s="275" t="s">
        <v>1897</v>
      </c>
      <c r="D36" s="306"/>
      <c r="E36" s="1"/>
      <c r="F36" s="1"/>
      <c r="G36" s="1"/>
      <c r="H36" s="1"/>
    </row>
    <row r="37" spans="1:9">
      <c r="A37" s="304" t="s">
        <v>44</v>
      </c>
      <c r="B37" s="277" t="s">
        <v>1898</v>
      </c>
      <c r="C37" s="22" t="s">
        <v>1899</v>
      </c>
      <c r="D37" s="307"/>
      <c r="E37" s="1"/>
      <c r="F37" s="1"/>
      <c r="G37" s="1"/>
      <c r="H37" s="1"/>
    </row>
    <row r="38" spans="1:9">
      <c r="A38" s="304" t="s">
        <v>325</v>
      </c>
      <c r="B38" s="277" t="s">
        <v>1900</v>
      </c>
      <c r="C38" s="22" t="s">
        <v>1901</v>
      </c>
      <c r="D38" s="307"/>
      <c r="E38" s="1"/>
      <c r="F38" s="1"/>
      <c r="G38" s="1"/>
      <c r="H38" s="1"/>
    </row>
    <row r="39" spans="1:9">
      <c r="A39" s="304" t="s">
        <v>327</v>
      </c>
      <c r="B39" s="277" t="s">
        <v>1902</v>
      </c>
      <c r="C39" s="22" t="s">
        <v>1903</v>
      </c>
      <c r="D39" s="307"/>
      <c r="E39" s="1"/>
      <c r="F39" s="1"/>
      <c r="G39" s="1"/>
      <c r="H39" s="1"/>
    </row>
    <row r="40" spans="1:9">
      <c r="A40" s="304" t="s">
        <v>329</v>
      </c>
      <c r="B40" s="277" t="s">
        <v>1904</v>
      </c>
      <c r="C40" s="22" t="s">
        <v>1905</v>
      </c>
      <c r="D40" s="307"/>
      <c r="E40" s="1"/>
      <c r="F40" s="1"/>
      <c r="G40" s="1"/>
      <c r="H40" s="1"/>
    </row>
    <row r="41" spans="1:9">
      <c r="A41" s="304" t="s">
        <v>395</v>
      </c>
      <c r="B41" s="308" t="s">
        <v>1612</v>
      </c>
      <c r="C41" s="328" t="s">
        <v>1906</v>
      </c>
      <c r="D41" s="310">
        <f>SUM(D36:D40)</f>
        <v>0</v>
      </c>
      <c r="E41" s="1"/>
      <c r="F41" s="1"/>
      <c r="G41" s="1"/>
      <c r="H41" s="1"/>
    </row>
    <row r="42" spans="1:9" ht="26.45">
      <c r="A42" s="273" t="s">
        <v>401</v>
      </c>
      <c r="B42" s="377" t="s">
        <v>1907</v>
      </c>
      <c r="C42" s="378" t="s">
        <v>1908</v>
      </c>
      <c r="D42" s="305">
        <f>SUM(D41,D33)</f>
        <v>0</v>
      </c>
      <c r="E42" s="1"/>
      <c r="F42" s="1"/>
      <c r="G42" s="336" t="s">
        <v>1909</v>
      </c>
      <c r="H42" s="336"/>
      <c r="I42" s="336"/>
    </row>
    <row r="43" spans="1:9" ht="15" thickBot="1">
      <c r="A43" s="42"/>
      <c r="B43" s="318"/>
      <c r="C43" s="379"/>
      <c r="D43" s="379"/>
      <c r="G43" s="23" t="s">
        <v>50</v>
      </c>
      <c r="H43" s="29">
        <v>1</v>
      </c>
      <c r="I43" s="29">
        <v>2</v>
      </c>
    </row>
    <row r="44" spans="1:9" ht="15" thickBot="1">
      <c r="A44" s="285"/>
      <c r="B44" s="286" t="s">
        <v>1910</v>
      </c>
      <c r="C44" s="286"/>
      <c r="D44" s="287"/>
      <c r="G44" s="21" t="s">
        <v>18</v>
      </c>
      <c r="H44" s="193" t="s">
        <v>20</v>
      </c>
      <c r="I44" s="31" t="s">
        <v>1709</v>
      </c>
    </row>
    <row r="45" spans="1:9">
      <c r="A45" s="304" t="s">
        <v>389</v>
      </c>
      <c r="B45" s="274" t="s">
        <v>1911</v>
      </c>
      <c r="C45" s="275" t="s">
        <v>1912</v>
      </c>
      <c r="D45" s="306"/>
      <c r="E45" s="1"/>
      <c r="F45" s="1"/>
      <c r="G45" s="51" t="s">
        <v>51</v>
      </c>
      <c r="H45" s="35"/>
      <c r="I45" s="36"/>
    </row>
    <row r="46" spans="1:9">
      <c r="A46" s="304" t="s">
        <v>1243</v>
      </c>
      <c r="B46" s="277" t="s">
        <v>1913</v>
      </c>
      <c r="C46" s="22" t="s">
        <v>1914</v>
      </c>
      <c r="D46" s="307"/>
      <c r="E46" s="1"/>
      <c r="F46" s="1"/>
      <c r="G46" s="51" t="s">
        <v>96</v>
      </c>
      <c r="H46" s="35"/>
      <c r="I46" s="36"/>
    </row>
    <row r="47" spans="1:9">
      <c r="A47" s="304" t="s">
        <v>1244</v>
      </c>
      <c r="B47" s="277" t="s">
        <v>1915</v>
      </c>
      <c r="C47" s="22" t="s">
        <v>1916</v>
      </c>
      <c r="D47" s="307"/>
      <c r="E47" s="1"/>
      <c r="F47" s="1"/>
      <c r="G47" s="51" t="s">
        <v>98</v>
      </c>
      <c r="H47" s="35"/>
      <c r="I47" s="36"/>
    </row>
    <row r="48" spans="1:9">
      <c r="A48" s="304" t="s">
        <v>1245</v>
      </c>
      <c r="B48" s="277" t="s">
        <v>1917</v>
      </c>
      <c r="C48" s="22" t="s">
        <v>1918</v>
      </c>
      <c r="D48" s="307"/>
      <c r="E48" s="1"/>
      <c r="F48" s="1"/>
      <c r="G48" s="51" t="s">
        <v>100</v>
      </c>
      <c r="H48" s="35"/>
      <c r="I48" s="36"/>
    </row>
    <row r="49" spans="1:9">
      <c r="A49" s="304" t="s">
        <v>237</v>
      </c>
      <c r="B49" s="277" t="s">
        <v>1919</v>
      </c>
      <c r="C49" s="22" t="s">
        <v>1910</v>
      </c>
      <c r="D49" s="307"/>
      <c r="E49" s="1"/>
      <c r="F49" s="1"/>
      <c r="G49" s="51" t="s">
        <v>102</v>
      </c>
      <c r="H49" s="35"/>
      <c r="I49" s="36"/>
    </row>
    <row r="50" spans="1:9" ht="15.6">
      <c r="A50" s="304" t="s">
        <v>401</v>
      </c>
      <c r="B50" s="308" t="s">
        <v>1920</v>
      </c>
      <c r="C50" s="328" t="s">
        <v>1921</v>
      </c>
      <c r="D50" s="310">
        <f>SUM(D45:D49)</f>
        <v>0</v>
      </c>
      <c r="E50" s="1"/>
      <c r="F50" s="1"/>
      <c r="G50" s="24" t="s">
        <v>32</v>
      </c>
      <c r="H50" s="35" t="s">
        <v>33</v>
      </c>
      <c r="I50" s="380" t="s">
        <v>34</v>
      </c>
    </row>
    <row r="51" spans="1:9" ht="26.45">
      <c r="A51" s="304" t="s">
        <v>403</v>
      </c>
      <c r="B51" s="308" t="s">
        <v>1922</v>
      </c>
      <c r="C51" s="378" t="s">
        <v>1923</v>
      </c>
      <c r="D51" s="310">
        <f>SUM(D42,D50)</f>
        <v>0</v>
      </c>
      <c r="E51" s="1"/>
      <c r="F51" s="1"/>
      <c r="G51" s="51" t="s">
        <v>87</v>
      </c>
      <c r="H51" s="381" t="s">
        <v>1924</v>
      </c>
      <c r="I51" s="41">
        <f>SUM(I45:I49)</f>
        <v>0</v>
      </c>
    </row>
    <row r="52" spans="1:9">
      <c r="A52" s="311"/>
      <c r="B52" s="131"/>
      <c r="C52" s="379"/>
      <c r="D52" s="379"/>
      <c r="E52" s="62"/>
      <c r="F52" s="62"/>
      <c r="G52" s="62"/>
      <c r="H52" s="62"/>
    </row>
    <row r="53" spans="1:9">
      <c r="A53" s="304" t="s">
        <v>410</v>
      </c>
      <c r="B53" s="382" t="s">
        <v>1925</v>
      </c>
      <c r="C53" s="383" t="s">
        <v>1926</v>
      </c>
      <c r="D53" s="310">
        <f>SUM(D51,I51)</f>
        <v>0</v>
      </c>
      <c r="E53" s="62"/>
      <c r="F53" s="62"/>
      <c r="G53" s="62"/>
      <c r="H53" s="62"/>
    </row>
    <row r="54" spans="1:9">
      <c r="A54" s="203"/>
      <c r="B54" s="318"/>
      <c r="C54" s="67"/>
      <c r="D54" s="319"/>
      <c r="G54" s="1"/>
      <c r="H54" s="1"/>
    </row>
    <row r="55" spans="1:9" ht="15" thickBot="1"/>
    <row r="56" spans="1:9" ht="18.95" thickBot="1">
      <c r="A56" s="285"/>
      <c r="B56" s="286" t="s">
        <v>1910</v>
      </c>
      <c r="C56" s="286"/>
      <c r="D56" s="287"/>
      <c r="G56" s="336" t="s">
        <v>1927</v>
      </c>
      <c r="H56" s="336"/>
      <c r="I56" s="336"/>
    </row>
    <row r="57" spans="1:9" ht="15" thickBot="1">
      <c r="A57" s="304" t="s">
        <v>237</v>
      </c>
      <c r="B57" s="384" t="s">
        <v>1928</v>
      </c>
      <c r="C57" s="385" t="s">
        <v>1929</v>
      </c>
      <c r="D57" s="307"/>
      <c r="G57" s="23" t="s">
        <v>17</v>
      </c>
      <c r="H57" s="29">
        <v>1</v>
      </c>
      <c r="I57" s="29">
        <v>2</v>
      </c>
    </row>
    <row r="58" spans="1:9" ht="25.5" thickBot="1">
      <c r="A58" s="304" t="s">
        <v>401</v>
      </c>
      <c r="B58" s="384" t="s">
        <v>1930</v>
      </c>
      <c r="C58" s="386" t="s">
        <v>1931</v>
      </c>
      <c r="D58" s="310">
        <f>SUM(D57,D53)</f>
        <v>0</v>
      </c>
      <c r="G58" s="21" t="s">
        <v>18</v>
      </c>
      <c r="H58" s="193" t="s">
        <v>20</v>
      </c>
      <c r="I58" s="31" t="s">
        <v>1709</v>
      </c>
    </row>
    <row r="59" spans="1:9" ht="15" thickBot="1">
      <c r="A59" s="304" t="s">
        <v>403</v>
      </c>
      <c r="B59" s="277" t="s">
        <v>1932</v>
      </c>
      <c r="C59" s="386" t="s">
        <v>1933</v>
      </c>
      <c r="D59" s="310">
        <f>SUM(D54,D58)</f>
        <v>0</v>
      </c>
      <c r="G59" s="51" t="s">
        <v>812</v>
      </c>
      <c r="H59" s="35"/>
      <c r="I59" s="36"/>
    </row>
    <row r="60" spans="1:9">
      <c r="A60" s="311"/>
      <c r="B60" s="131"/>
      <c r="C60" s="379"/>
      <c r="D60" s="379"/>
      <c r="G60" s="51" t="s">
        <v>814</v>
      </c>
      <c r="H60" s="35"/>
      <c r="I60" s="36"/>
    </row>
    <row r="61" spans="1:9">
      <c r="A61" s="304" t="s">
        <v>412</v>
      </c>
      <c r="B61" s="382" t="s">
        <v>1934</v>
      </c>
      <c r="C61" s="383" t="s">
        <v>1935</v>
      </c>
      <c r="D61" s="310">
        <f>SUM(D58:D59)</f>
        <v>0</v>
      </c>
      <c r="G61" s="51" t="s">
        <v>817</v>
      </c>
      <c r="H61" s="35"/>
      <c r="I61" s="36"/>
    </row>
    <row r="62" spans="1:9">
      <c r="B62" s="6"/>
      <c r="C62" s="1"/>
      <c r="D62" s="205"/>
      <c r="G62" s="51" t="s">
        <v>819</v>
      </c>
      <c r="H62" s="35"/>
      <c r="I62" s="36"/>
    </row>
    <row r="63" spans="1:9">
      <c r="B63" s="6"/>
      <c r="C63" s="1"/>
      <c r="D63" s="205"/>
      <c r="G63" s="51" t="s">
        <v>820</v>
      </c>
      <c r="H63" s="35"/>
      <c r="I63" s="36"/>
    </row>
    <row r="64" spans="1:9" ht="15.6">
      <c r="B64" s="6"/>
      <c r="C64" s="1"/>
      <c r="D64" s="205"/>
      <c r="G64" s="24" t="s">
        <v>32</v>
      </c>
      <c r="H64" s="35" t="s">
        <v>33</v>
      </c>
      <c r="I64" s="380" t="s">
        <v>34</v>
      </c>
    </row>
    <row r="65" spans="2:9">
      <c r="B65" s="6"/>
      <c r="C65" s="1"/>
      <c r="D65" s="205"/>
      <c r="G65" s="51" t="s">
        <v>613</v>
      </c>
      <c r="H65" s="381" t="s">
        <v>1933</v>
      </c>
      <c r="I65" s="41">
        <f>SUM(I59:I63)</f>
        <v>0</v>
      </c>
    </row>
    <row r="66" spans="2:9">
      <c r="B66" s="6"/>
      <c r="C66" s="1"/>
      <c r="D66" s="205"/>
    </row>
    <row r="67" spans="2:9">
      <c r="B67" s="6"/>
      <c r="C67" s="1"/>
      <c r="D67" s="205"/>
    </row>
    <row r="68" spans="2:9">
      <c r="B68" s="6"/>
      <c r="C68" s="1"/>
      <c r="D68" s="205"/>
    </row>
    <row r="69" spans="2:9">
      <c r="B69" s="6"/>
      <c r="C69" s="1"/>
      <c r="D69" s="205"/>
    </row>
    <row r="70" spans="2:9">
      <c r="B70" s="6"/>
      <c r="C70" s="1"/>
      <c r="D70" s="205"/>
    </row>
  </sheetData>
  <mergeCells count="1">
    <mergeCell ref="B16:D16"/>
  </mergeCells>
  <pageMargins left="0.7" right="0.7" top="0.75" bottom="0.75" header="0.3" footer="0.3"/>
  <pageSetup orientation="landscape"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37"/>
  <sheetViews>
    <sheetView workbookViewId="0"/>
  </sheetViews>
  <sheetFormatPr defaultRowHeight="14.45"/>
  <cols>
    <col min="1" max="1" width="10" style="261" customWidth="1"/>
    <col min="2" max="2" width="14.7109375" customWidth="1"/>
    <col min="3" max="3" width="55.85546875" bestFit="1" customWidth="1"/>
    <col min="4" max="4" width="17.42578125" style="245" customWidth="1"/>
    <col min="7" max="7" width="9.140625" customWidth="1"/>
    <col min="8" max="8" width="50.85546875" customWidth="1"/>
    <col min="9" max="9" width="19.5703125" customWidth="1"/>
  </cols>
  <sheetData>
    <row r="1" spans="1:9" ht="21">
      <c r="A1" s="4" t="s">
        <v>0</v>
      </c>
      <c r="B1" s="1"/>
    </row>
    <row r="2" spans="1:9" ht="21">
      <c r="A2" s="4"/>
      <c r="B2" s="91" t="s">
        <v>1936</v>
      </c>
    </row>
    <row r="3" spans="1:9">
      <c r="A3" s="1"/>
      <c r="B3" s="1"/>
    </row>
    <row r="4" spans="1:9">
      <c r="A4" s="62" t="s">
        <v>3</v>
      </c>
      <c r="B4" s="1"/>
    </row>
    <row r="5" spans="1:9" ht="12.75" customHeight="1">
      <c r="A5" s="246"/>
      <c r="B5" s="1" t="s">
        <v>4</v>
      </c>
    </row>
    <row r="6" spans="1:9" ht="12.75" customHeight="1">
      <c r="A6" s="247"/>
      <c r="B6" s="1" t="s">
        <v>5</v>
      </c>
    </row>
    <row r="7" spans="1:9" ht="12.75" customHeight="1">
      <c r="A7" s="248"/>
      <c r="B7" s="1" t="s">
        <v>6</v>
      </c>
    </row>
    <row r="8" spans="1:9" ht="12.75" customHeight="1">
      <c r="A8" s="249"/>
      <c r="B8" s="1" t="s">
        <v>7</v>
      </c>
    </row>
    <row r="9" spans="1:9" ht="12.75" customHeight="1">
      <c r="A9" s="250"/>
      <c r="B9" s="1" t="s">
        <v>8</v>
      </c>
    </row>
    <row r="10" spans="1:9" ht="12.75" customHeight="1">
      <c r="A10" s="251"/>
      <c r="B10" s="1" t="s">
        <v>9</v>
      </c>
    </row>
    <row r="11" spans="1:9" ht="12.75" customHeight="1">
      <c r="A11" s="252"/>
      <c r="B11" s="1" t="s">
        <v>10</v>
      </c>
    </row>
    <row r="12" spans="1:9" ht="12.75" customHeight="1" thickBot="1">
      <c r="A12" s="253"/>
      <c r="B12" s="1" t="s">
        <v>11</v>
      </c>
    </row>
    <row r="13" spans="1:9" ht="12.75" customHeight="1" thickBot="1">
      <c r="A13" s="254"/>
      <c r="B13" s="1" t="s">
        <v>199</v>
      </c>
    </row>
    <row r="15" spans="1:9" ht="15" thickBot="1">
      <c r="A15" s="255"/>
      <c r="B15" s="256"/>
      <c r="C15" s="256"/>
      <c r="D15" s="257"/>
      <c r="E15" s="256"/>
      <c r="F15" s="256"/>
      <c r="G15" s="258"/>
      <c r="H15" s="259"/>
      <c r="I15" s="260"/>
    </row>
    <row r="16" spans="1:9" ht="18.600000000000001">
      <c r="B16" s="1242" t="s">
        <v>1937</v>
      </c>
      <c r="C16" s="1243"/>
      <c r="D16" s="1244"/>
      <c r="E16" s="1"/>
      <c r="F16" s="1"/>
      <c r="G16" s="262"/>
      <c r="H16" s="263"/>
      <c r="I16" s="260"/>
    </row>
    <row r="17" spans="1:9">
      <c r="A17" s="264" t="s">
        <v>15</v>
      </c>
      <c r="B17" s="265" t="s">
        <v>16</v>
      </c>
      <c r="C17" s="1"/>
      <c r="D17" s="266">
        <v>1</v>
      </c>
      <c r="E17" s="1"/>
      <c r="F17" s="1"/>
      <c r="G17" s="260"/>
      <c r="H17" s="263"/>
      <c r="I17" s="260"/>
    </row>
    <row r="18" spans="1:9" ht="15" thickBot="1">
      <c r="A18" s="265" t="s">
        <v>18</v>
      </c>
      <c r="B18" s="267" t="s">
        <v>19</v>
      </c>
      <c r="C18" s="268" t="s">
        <v>20</v>
      </c>
      <c r="D18" s="269" t="s">
        <v>834</v>
      </c>
      <c r="E18" s="1"/>
      <c r="F18" s="1"/>
      <c r="G18" s="260"/>
      <c r="H18" s="263"/>
      <c r="I18" s="260"/>
    </row>
    <row r="19" spans="1:9" ht="15" thickBot="1">
      <c r="B19" s="270" t="s">
        <v>1938</v>
      </c>
      <c r="C19" s="271"/>
      <c r="D19" s="272"/>
      <c r="E19" s="1"/>
      <c r="F19" s="1"/>
      <c r="G19" s="260"/>
      <c r="H19" s="263"/>
      <c r="I19" s="260"/>
    </row>
    <row r="20" spans="1:9">
      <c r="A20" s="273">
        <v>1.1000000000000001</v>
      </c>
      <c r="B20" s="274" t="s">
        <v>1939</v>
      </c>
      <c r="C20" s="387" t="s">
        <v>1940</v>
      </c>
      <c r="D20" s="276"/>
      <c r="G20" s="65"/>
      <c r="H20" s="65"/>
    </row>
    <row r="21" spans="1:9">
      <c r="A21" s="273">
        <v>1.2</v>
      </c>
      <c r="B21" s="277" t="s">
        <v>1941</v>
      </c>
      <c r="C21" s="388" t="s">
        <v>1942</v>
      </c>
      <c r="D21" s="278"/>
      <c r="G21" s="1"/>
      <c r="H21" s="1"/>
    </row>
    <row r="22" spans="1:9">
      <c r="A22" s="273">
        <v>1.3</v>
      </c>
      <c r="B22" s="277" t="s">
        <v>1943</v>
      </c>
      <c r="C22" s="388" t="s">
        <v>1944</v>
      </c>
      <c r="D22" s="278"/>
      <c r="G22" s="1"/>
      <c r="H22" s="1"/>
    </row>
    <row r="23" spans="1:9" ht="15" thickBot="1">
      <c r="A23" s="273" t="s">
        <v>373</v>
      </c>
      <c r="B23" s="282" t="s">
        <v>1945</v>
      </c>
      <c r="C23" s="371" t="s">
        <v>1946</v>
      </c>
      <c r="D23" s="284">
        <f>SUM(D20:D22)</f>
        <v>0</v>
      </c>
      <c r="E23" s="1"/>
      <c r="F23" s="1"/>
      <c r="G23" s="1"/>
      <c r="H23" s="1"/>
    </row>
    <row r="24" spans="1:9" ht="15" thickBot="1">
      <c r="A24" s="285"/>
      <c r="B24" s="270" t="s">
        <v>1947</v>
      </c>
      <c r="C24" s="286"/>
      <c r="D24" s="287"/>
      <c r="E24" s="1"/>
      <c r="F24" s="1"/>
      <c r="G24" s="1"/>
      <c r="H24" s="1"/>
    </row>
    <row r="25" spans="1:9">
      <c r="A25" s="273" t="s">
        <v>311</v>
      </c>
      <c r="B25" s="288" t="s">
        <v>1948</v>
      </c>
      <c r="C25" s="275" t="s">
        <v>1949</v>
      </c>
      <c r="D25" s="289"/>
      <c r="G25" s="65"/>
      <c r="H25" s="65"/>
    </row>
    <row r="26" spans="1:9">
      <c r="A26" s="273" t="s">
        <v>313</v>
      </c>
      <c r="B26" s="290" t="s">
        <v>1950</v>
      </c>
      <c r="C26" s="22" t="s">
        <v>1951</v>
      </c>
      <c r="D26" s="291"/>
      <c r="G26" s="62"/>
      <c r="H26" s="62"/>
    </row>
    <row r="27" spans="1:9" ht="15" thickBot="1">
      <c r="A27" s="304" t="s">
        <v>380</v>
      </c>
      <c r="B27" s="301" t="s">
        <v>1952</v>
      </c>
      <c r="C27" s="371" t="s">
        <v>1953</v>
      </c>
      <c r="D27" s="305">
        <f>SUM(D25:D26)</f>
        <v>0</v>
      </c>
      <c r="E27" s="1"/>
      <c r="F27" s="1"/>
      <c r="G27" s="1"/>
      <c r="H27" s="1"/>
    </row>
    <row r="28" spans="1:9" ht="15" thickBot="1">
      <c r="A28" s="285"/>
      <c r="B28" s="270" t="s">
        <v>1954</v>
      </c>
      <c r="C28" s="286"/>
      <c r="D28" s="287"/>
      <c r="E28" s="1"/>
      <c r="F28" s="1"/>
      <c r="G28" s="1"/>
      <c r="H28" s="1"/>
    </row>
    <row r="29" spans="1:9">
      <c r="A29" s="273" t="s">
        <v>315</v>
      </c>
      <c r="B29" s="288" t="s">
        <v>1955</v>
      </c>
      <c r="C29" s="275" t="s">
        <v>1956</v>
      </c>
      <c r="D29" s="289"/>
      <c r="E29" s="1"/>
      <c r="F29" s="1"/>
      <c r="G29" s="1"/>
      <c r="H29" s="1"/>
    </row>
    <row r="30" spans="1:9">
      <c r="A30" s="273" t="s">
        <v>35</v>
      </c>
      <c r="B30" s="290" t="s">
        <v>1957</v>
      </c>
      <c r="C30" s="22" t="s">
        <v>1958</v>
      </c>
      <c r="D30" s="291"/>
      <c r="E30" s="1"/>
      <c r="F30" s="1"/>
      <c r="G30" s="1"/>
      <c r="H30" s="1"/>
    </row>
    <row r="31" spans="1:9">
      <c r="A31" s="273" t="s">
        <v>318</v>
      </c>
      <c r="B31" s="290" t="s">
        <v>1959</v>
      </c>
      <c r="C31" s="22" t="s">
        <v>1960</v>
      </c>
      <c r="D31" s="291"/>
    </row>
    <row r="32" spans="1:9" ht="15" thickBot="1">
      <c r="A32" s="304" t="s">
        <v>387</v>
      </c>
      <c r="B32" s="301" t="s">
        <v>1961</v>
      </c>
      <c r="C32" s="371" t="s">
        <v>1962</v>
      </c>
      <c r="D32" s="305">
        <f>SUM(D29:D31)</f>
        <v>0</v>
      </c>
    </row>
    <row r="33" spans="1:4" ht="15" thickBot="1">
      <c r="A33" s="285"/>
      <c r="B33" s="270" t="s">
        <v>1893</v>
      </c>
      <c r="C33" s="286"/>
      <c r="D33" s="287"/>
    </row>
    <row r="34" spans="1:4">
      <c r="A34" s="304" t="s">
        <v>395</v>
      </c>
      <c r="B34" s="308" t="s">
        <v>1963</v>
      </c>
      <c r="C34" s="328" t="s">
        <v>1964</v>
      </c>
      <c r="D34" s="310">
        <f>SUM(D23,D27,D32)</f>
        <v>0</v>
      </c>
    </row>
    <row r="35" spans="1:4">
      <c r="A35" s="304" t="s">
        <v>401</v>
      </c>
      <c r="B35" s="308" t="s">
        <v>1965</v>
      </c>
      <c r="C35" s="328" t="s">
        <v>1966</v>
      </c>
      <c r="D35" s="291"/>
    </row>
    <row r="36" spans="1:4" ht="15" thickBot="1">
      <c r="A36" s="372" t="s">
        <v>403</v>
      </c>
      <c r="B36" s="373" t="s">
        <v>1967</v>
      </c>
      <c r="C36" s="374" t="s">
        <v>1968</v>
      </c>
      <c r="D36" s="375">
        <f>SUM(D34:D35)</f>
        <v>0</v>
      </c>
    </row>
    <row r="37" spans="1:4">
      <c r="A37" s="130"/>
      <c r="B37" s="131"/>
      <c r="C37" s="376"/>
      <c r="D37" s="320"/>
    </row>
  </sheetData>
  <mergeCells count="1">
    <mergeCell ref="B16:D16"/>
  </mergeCells>
  <pageMargins left="0.7" right="0.7" top="0.75" bottom="0.75" header="0.3" footer="0.3"/>
  <pageSetup orientation="landscape"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52"/>
  <sheetViews>
    <sheetView workbookViewId="0"/>
  </sheetViews>
  <sheetFormatPr defaultColWidth="35" defaultRowHeight="14.45"/>
  <cols>
    <col min="1" max="1" width="7.140625" customWidth="1"/>
    <col min="2" max="2" width="8.85546875" customWidth="1"/>
    <col min="3" max="3" width="54.5703125" customWidth="1"/>
    <col min="4" max="4" width="16.140625" bestFit="1" customWidth="1"/>
    <col min="5" max="5" width="20.7109375" bestFit="1" customWidth="1"/>
    <col min="6" max="6" width="16.42578125" bestFit="1" customWidth="1"/>
    <col min="7" max="7" width="4.42578125" customWidth="1"/>
    <col min="8" max="8" width="8.140625" bestFit="1" customWidth="1"/>
    <col min="9" max="9" width="61.5703125" customWidth="1"/>
    <col min="10" max="10" width="14.5703125" bestFit="1" customWidth="1"/>
  </cols>
  <sheetData>
    <row r="1" spans="1:10" ht="21">
      <c r="A1" s="4" t="s">
        <v>0</v>
      </c>
      <c r="B1" s="1"/>
      <c r="C1" s="1"/>
      <c r="D1" s="2"/>
      <c r="E1" s="2"/>
      <c r="F1" s="2"/>
    </row>
    <row r="2" spans="1:10" ht="21">
      <c r="A2" s="4"/>
      <c r="B2" s="91" t="s">
        <v>1969</v>
      </c>
      <c r="C2" s="1"/>
      <c r="D2" s="2"/>
      <c r="E2" s="2"/>
      <c r="F2" s="2"/>
    </row>
    <row r="3" spans="1:10">
      <c r="A3" s="6"/>
      <c r="B3" s="1"/>
      <c r="C3" s="1"/>
      <c r="D3" s="2"/>
      <c r="E3" s="2"/>
      <c r="F3" s="2"/>
    </row>
    <row r="4" spans="1:10">
      <c r="A4" s="7" t="s">
        <v>3</v>
      </c>
      <c r="B4" s="1"/>
      <c r="C4" s="1"/>
      <c r="D4" s="2"/>
      <c r="E4" s="2"/>
      <c r="F4" s="2"/>
    </row>
    <row r="5" spans="1:10">
      <c r="A5" s="8"/>
      <c r="B5" s="1" t="s">
        <v>4</v>
      </c>
      <c r="C5" s="1"/>
      <c r="D5" s="2"/>
      <c r="E5" s="2"/>
      <c r="F5" s="2"/>
    </row>
    <row r="6" spans="1:10">
      <c r="A6" s="9"/>
      <c r="B6" s="1" t="s">
        <v>5</v>
      </c>
      <c r="C6" s="1"/>
      <c r="D6" s="2"/>
      <c r="E6" s="2"/>
      <c r="F6" s="2"/>
    </row>
    <row r="7" spans="1:10">
      <c r="A7" s="10"/>
      <c r="B7" s="1" t="s">
        <v>6</v>
      </c>
      <c r="C7" s="1"/>
      <c r="D7" s="2"/>
      <c r="E7" s="2"/>
      <c r="F7" s="2"/>
    </row>
    <row r="8" spans="1:10">
      <c r="A8" s="11"/>
      <c r="B8" s="1" t="s">
        <v>7</v>
      </c>
      <c r="C8" s="1"/>
      <c r="D8" s="2"/>
      <c r="E8" s="2"/>
      <c r="F8" s="2"/>
    </row>
    <row r="9" spans="1:10">
      <c r="A9" s="12"/>
      <c r="B9" s="1" t="s">
        <v>8</v>
      </c>
      <c r="C9" s="1"/>
      <c r="D9" s="2"/>
      <c r="E9" s="2"/>
      <c r="F9" s="2"/>
    </row>
    <row r="10" spans="1:10">
      <c r="A10" s="13"/>
      <c r="B10" s="1" t="s">
        <v>9</v>
      </c>
      <c r="C10" s="1"/>
      <c r="D10" s="2"/>
      <c r="E10" s="2"/>
      <c r="F10" s="2"/>
    </row>
    <row r="11" spans="1:10">
      <c r="A11" s="14"/>
      <c r="B11" s="1" t="s">
        <v>10</v>
      </c>
      <c r="C11" s="1"/>
      <c r="D11" s="2"/>
      <c r="E11" s="2"/>
      <c r="F11" s="2"/>
    </row>
    <row r="12" spans="1:10" ht="15" thickBot="1">
      <c r="A12" s="15"/>
      <c r="B12" s="1" t="s">
        <v>11</v>
      </c>
      <c r="C12" s="1"/>
      <c r="D12" s="2"/>
      <c r="E12" s="2"/>
      <c r="F12" s="2"/>
    </row>
    <row r="13" spans="1:10" ht="15" thickBot="1">
      <c r="A13" s="16"/>
      <c r="B13" s="1" t="s">
        <v>12</v>
      </c>
      <c r="C13" s="1"/>
      <c r="D13" s="2"/>
      <c r="E13" s="2"/>
      <c r="F13" s="2"/>
    </row>
    <row r="16" spans="1:10" ht="18.600000000000001">
      <c r="A16" s="17"/>
      <c r="B16" s="1203" t="s">
        <v>1970</v>
      </c>
      <c r="C16" s="1203"/>
      <c r="D16" s="1203"/>
      <c r="E16" s="1203"/>
      <c r="F16" s="1203"/>
      <c r="I16" s="336" t="s">
        <v>1971</v>
      </c>
      <c r="J16" s="336"/>
    </row>
    <row r="17" spans="1:10" ht="15" thickBot="1">
      <c r="A17" s="17"/>
      <c r="B17" s="168" t="s">
        <v>16</v>
      </c>
      <c r="C17" s="280"/>
      <c r="D17" s="168">
        <v>1</v>
      </c>
      <c r="E17" s="168">
        <f>+D17+1</f>
        <v>2</v>
      </c>
      <c r="F17" s="168">
        <f>+E17+1</f>
        <v>3</v>
      </c>
      <c r="H17" s="23" t="s">
        <v>50</v>
      </c>
      <c r="I17" s="29">
        <v>1</v>
      </c>
      <c r="J17" s="29">
        <v>2</v>
      </c>
    </row>
    <row r="18" spans="1:10" ht="26.45" thickBot="1">
      <c r="A18" s="20" t="s">
        <v>15</v>
      </c>
      <c r="B18" s="47" t="s">
        <v>19</v>
      </c>
      <c r="C18" s="48" t="s">
        <v>20</v>
      </c>
      <c r="D18" s="49" t="s">
        <v>92</v>
      </c>
      <c r="E18" s="49" t="s">
        <v>93</v>
      </c>
      <c r="F18" s="50" t="s">
        <v>1972</v>
      </c>
      <c r="H18" s="21" t="s">
        <v>18</v>
      </c>
      <c r="I18" s="193" t="s">
        <v>20</v>
      </c>
      <c r="J18" s="31" t="s">
        <v>1709</v>
      </c>
    </row>
    <row r="19" spans="1:10" ht="15" thickBot="1">
      <c r="A19" s="25" t="s">
        <v>305</v>
      </c>
      <c r="B19" s="389" t="s">
        <v>1973</v>
      </c>
      <c r="C19" s="343" t="s">
        <v>1974</v>
      </c>
      <c r="D19" s="55"/>
      <c r="E19" s="390">
        <f>+D19</f>
        <v>0</v>
      </c>
      <c r="F19" s="56">
        <f>+D19-E19</f>
        <v>0</v>
      </c>
      <c r="I19" s="286" t="s">
        <v>1975</v>
      </c>
      <c r="J19" s="286"/>
    </row>
    <row r="20" spans="1:10">
      <c r="A20" s="25" t="s">
        <v>307</v>
      </c>
      <c r="B20" s="389" t="s">
        <v>1312</v>
      </c>
      <c r="C20" s="391" t="s">
        <v>1976</v>
      </c>
      <c r="D20" s="55"/>
      <c r="E20" s="55"/>
      <c r="F20" s="59">
        <f t="shared" ref="F20:F25" si="0">D20-E20</f>
        <v>0</v>
      </c>
      <c r="H20" s="51" t="s">
        <v>51</v>
      </c>
      <c r="I20" s="35"/>
      <c r="J20" s="36"/>
    </row>
    <row r="21" spans="1:10">
      <c r="A21" s="25" t="s">
        <v>309</v>
      </c>
      <c r="B21" s="389" t="s">
        <v>179</v>
      </c>
      <c r="C21" s="391" t="s">
        <v>1977</v>
      </c>
      <c r="D21" s="55"/>
      <c r="E21" s="55"/>
      <c r="F21" s="59">
        <f t="shared" si="0"/>
        <v>0</v>
      </c>
      <c r="H21" s="51" t="s">
        <v>96</v>
      </c>
      <c r="I21" s="35"/>
      <c r="J21" s="36"/>
    </row>
    <row r="22" spans="1:10">
      <c r="A22" s="25" t="s">
        <v>311</v>
      </c>
      <c r="B22" s="389" t="s">
        <v>1978</v>
      </c>
      <c r="C22" s="391" t="s">
        <v>1979</v>
      </c>
      <c r="D22" s="55"/>
      <c r="E22" s="55"/>
      <c r="F22" s="59">
        <f>D22-E22</f>
        <v>0</v>
      </c>
      <c r="H22" s="51" t="s">
        <v>98</v>
      </c>
      <c r="I22" s="35"/>
      <c r="J22" s="36"/>
    </row>
    <row r="23" spans="1:10">
      <c r="A23" s="25" t="s">
        <v>313</v>
      </c>
      <c r="B23" s="389" t="s">
        <v>1980</v>
      </c>
      <c r="C23" s="60" t="s">
        <v>1981</v>
      </c>
      <c r="D23" s="55"/>
      <c r="E23" s="55"/>
      <c r="F23" s="59">
        <f>D23-E23</f>
        <v>0</v>
      </c>
      <c r="H23" s="51" t="s">
        <v>100</v>
      </c>
      <c r="I23" s="35"/>
      <c r="J23" s="36"/>
    </row>
    <row r="24" spans="1:10">
      <c r="A24" s="25" t="s">
        <v>315</v>
      </c>
      <c r="B24" s="389" t="s">
        <v>1982</v>
      </c>
      <c r="C24" s="60" t="s">
        <v>1983</v>
      </c>
      <c r="D24" s="392"/>
      <c r="E24" s="393">
        <f>+D24</f>
        <v>0</v>
      </c>
      <c r="F24" s="56">
        <f>+D24-E24</f>
        <v>0</v>
      </c>
      <c r="H24" s="51" t="s">
        <v>102</v>
      </c>
      <c r="I24" s="35"/>
      <c r="J24" s="36"/>
    </row>
    <row r="25" spans="1:10" ht="15.6">
      <c r="A25" s="25" t="s">
        <v>35</v>
      </c>
      <c r="B25" s="389" t="s">
        <v>1345</v>
      </c>
      <c r="C25" s="391" t="s">
        <v>1984</v>
      </c>
      <c r="D25" s="55"/>
      <c r="E25" s="55"/>
      <c r="F25" s="59">
        <f t="shared" si="0"/>
        <v>0</v>
      </c>
      <c r="H25" s="24" t="s">
        <v>32</v>
      </c>
      <c r="I25" s="35" t="s">
        <v>33</v>
      </c>
      <c r="J25" s="380" t="s">
        <v>34</v>
      </c>
    </row>
    <row r="26" spans="1:10">
      <c r="A26" s="25" t="s">
        <v>412</v>
      </c>
      <c r="B26" s="394" t="s">
        <v>1985</v>
      </c>
      <c r="C26" s="395" t="s">
        <v>1986</v>
      </c>
      <c r="D26" s="61">
        <f>SUM(D19:D25)</f>
        <v>0</v>
      </c>
      <c r="E26" s="61">
        <f>SUM(E19:E25)</f>
        <v>0</v>
      </c>
      <c r="F26" s="64">
        <f>SUM(F19:F25)</f>
        <v>0</v>
      </c>
      <c r="H26" s="51" t="s">
        <v>87</v>
      </c>
      <c r="I26" s="30" t="s">
        <v>1987</v>
      </c>
      <c r="J26" s="41">
        <f>SUM(J20:J24)</f>
        <v>0</v>
      </c>
    </row>
    <row r="29" spans="1:10" ht="18.600000000000001">
      <c r="E29" s="396"/>
      <c r="F29" s="396"/>
      <c r="H29" s="23" t="s">
        <v>17</v>
      </c>
      <c r="I29" s="29">
        <v>1</v>
      </c>
      <c r="J29" s="29">
        <v>2</v>
      </c>
    </row>
    <row r="30" spans="1:10" ht="15" thickBot="1">
      <c r="E30" s="397"/>
      <c r="F30" s="19"/>
      <c r="H30" s="21" t="s">
        <v>18</v>
      </c>
      <c r="I30" s="193" t="s">
        <v>20</v>
      </c>
      <c r="J30" s="31" t="s">
        <v>1709</v>
      </c>
    </row>
    <row r="31" spans="1:10" ht="15" thickBot="1">
      <c r="I31" s="286" t="s">
        <v>1988</v>
      </c>
      <c r="J31" s="286"/>
    </row>
    <row r="32" spans="1:10">
      <c r="H32" s="51" t="s">
        <v>812</v>
      </c>
      <c r="I32" s="35"/>
      <c r="J32" s="36"/>
    </row>
    <row r="33" spans="1:10">
      <c r="H33" s="51" t="s">
        <v>814</v>
      </c>
      <c r="I33" s="35"/>
      <c r="J33" s="36"/>
    </row>
    <row r="34" spans="1:10">
      <c r="H34" s="51" t="s">
        <v>817</v>
      </c>
      <c r="I34" s="35"/>
      <c r="J34" s="36"/>
    </row>
    <row r="35" spans="1:10">
      <c r="H35" s="51" t="s">
        <v>819</v>
      </c>
      <c r="I35" s="35"/>
      <c r="J35" s="36"/>
    </row>
    <row r="36" spans="1:10">
      <c r="H36" s="51" t="s">
        <v>820</v>
      </c>
      <c r="I36" s="35"/>
      <c r="J36" s="36"/>
    </row>
    <row r="37" spans="1:10" ht="15.6">
      <c r="H37" s="24" t="s">
        <v>32</v>
      </c>
      <c r="I37" s="35" t="s">
        <v>33</v>
      </c>
      <c r="J37" s="380" t="s">
        <v>34</v>
      </c>
    </row>
    <row r="38" spans="1:10">
      <c r="H38" s="51" t="s">
        <v>613</v>
      </c>
      <c r="I38" s="30" t="s">
        <v>1987</v>
      </c>
      <c r="J38" s="41">
        <f>SUM(J32:J36)</f>
        <v>0</v>
      </c>
    </row>
    <row r="40" spans="1:10" ht="18.600000000000001">
      <c r="B40" s="1203" t="s">
        <v>1989</v>
      </c>
      <c r="C40" s="1203"/>
      <c r="D40" s="1203"/>
    </row>
    <row r="41" spans="1:10" ht="15" thickBot="1">
      <c r="A41" s="23" t="s">
        <v>48</v>
      </c>
      <c r="C41" s="29">
        <v>1</v>
      </c>
      <c r="D41" s="29">
        <v>2</v>
      </c>
    </row>
    <row r="42" spans="1:10">
      <c r="A42" s="21" t="s">
        <v>18</v>
      </c>
      <c r="B42" s="47" t="s">
        <v>19</v>
      </c>
      <c r="C42" s="398" t="s">
        <v>20</v>
      </c>
      <c r="D42" s="31" t="s">
        <v>1709</v>
      </c>
    </row>
    <row r="43" spans="1:10" ht="15" thickBot="1">
      <c r="A43" s="51" t="s">
        <v>630</v>
      </c>
      <c r="B43" s="394" t="s">
        <v>1985</v>
      </c>
      <c r="C43" s="60" t="s">
        <v>1990</v>
      </c>
      <c r="D43" s="61">
        <f>D19-D26</f>
        <v>0</v>
      </c>
    </row>
    <row r="44" spans="1:10" ht="15" thickBot="1">
      <c r="A44" s="51" t="s">
        <v>637</v>
      </c>
      <c r="B44" s="394" t="s">
        <v>1991</v>
      </c>
      <c r="C44" s="399" t="s">
        <v>1992</v>
      </c>
      <c r="D44" s="61">
        <f>SUM(D43,J26,J38)</f>
        <v>0</v>
      </c>
    </row>
    <row r="47" spans="1:10" ht="18.600000000000001">
      <c r="B47" s="1203" t="s">
        <v>1993</v>
      </c>
      <c r="C47" s="1203"/>
      <c r="D47" s="1203"/>
    </row>
    <row r="48" spans="1:10" ht="15" thickBot="1">
      <c r="A48" s="23" t="s">
        <v>59</v>
      </c>
      <c r="C48" s="29">
        <v>1</v>
      </c>
      <c r="D48" s="29">
        <v>2</v>
      </c>
    </row>
    <row r="49" spans="1:4">
      <c r="A49" s="21" t="s">
        <v>18</v>
      </c>
      <c r="B49" s="47" t="s">
        <v>19</v>
      </c>
      <c r="C49" s="398" t="s">
        <v>20</v>
      </c>
      <c r="D49" s="31" t="s">
        <v>1709</v>
      </c>
    </row>
    <row r="50" spans="1:4" ht="15" thickBot="1">
      <c r="A50" s="51" t="s">
        <v>1437</v>
      </c>
      <c r="B50" s="394" t="s">
        <v>1985</v>
      </c>
      <c r="C50" s="60" t="s">
        <v>1990</v>
      </c>
      <c r="D50" s="61">
        <f>D26-D33</f>
        <v>0</v>
      </c>
    </row>
    <row r="51" spans="1:4" ht="15" thickBot="1">
      <c r="A51" s="51" t="s">
        <v>1485</v>
      </c>
      <c r="B51" s="394" t="s">
        <v>1994</v>
      </c>
      <c r="C51" s="399" t="s">
        <v>1995</v>
      </c>
      <c r="D51" s="55"/>
    </row>
    <row r="52" spans="1:4" ht="15" thickBot="1">
      <c r="A52" s="51" t="s">
        <v>1996</v>
      </c>
      <c r="B52" s="394" t="s">
        <v>1997</v>
      </c>
      <c r="C52" s="399" t="s">
        <v>1998</v>
      </c>
      <c r="D52" s="61">
        <f>D50-D51</f>
        <v>0</v>
      </c>
    </row>
  </sheetData>
  <mergeCells count="3">
    <mergeCell ref="B16:F16"/>
    <mergeCell ref="B40:D40"/>
    <mergeCell ref="B47:D47"/>
  </mergeCells>
  <pageMargins left="0.7" right="0.7" top="0.75" bottom="0.75" header="0.3" footer="0.3"/>
  <pageSetup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53"/>
  <sheetViews>
    <sheetView workbookViewId="0"/>
  </sheetViews>
  <sheetFormatPr defaultRowHeight="14.45"/>
  <cols>
    <col min="2" max="2" width="10.140625" customWidth="1"/>
    <col min="3" max="3" width="51.7109375" bestFit="1" customWidth="1"/>
    <col min="4" max="4" width="14.42578125" customWidth="1"/>
    <col min="5" max="5" width="17.85546875" customWidth="1"/>
    <col min="6" max="6" width="17.5703125" customWidth="1"/>
    <col min="7" max="7" width="13.85546875" bestFit="1" customWidth="1"/>
    <col min="8" max="8" width="12.5703125" customWidth="1"/>
    <col min="9" max="9" width="1.7109375" bestFit="1" customWidth="1"/>
    <col min="10" max="10" width="8.85546875" customWidth="1"/>
    <col min="11" max="11" width="50.5703125" bestFit="1" customWidth="1"/>
    <col min="12" max="12" width="7.42578125" bestFit="1" customWidth="1"/>
    <col min="13" max="23" width="108.85546875" customWidth="1"/>
  </cols>
  <sheetData>
    <row r="1" spans="1:12" ht="21">
      <c r="A1" s="4" t="s">
        <v>0</v>
      </c>
      <c r="B1" s="1"/>
      <c r="C1" s="1"/>
      <c r="D1" s="2"/>
      <c r="E1" s="2"/>
      <c r="F1" s="2"/>
    </row>
    <row r="2" spans="1:12" ht="21">
      <c r="A2" s="4"/>
      <c r="B2" s="91" t="s">
        <v>1999</v>
      </c>
      <c r="C2" s="1"/>
      <c r="D2" s="2"/>
      <c r="E2" s="2"/>
      <c r="F2" s="2"/>
    </row>
    <row r="3" spans="1:12">
      <c r="A3" s="6"/>
      <c r="B3" s="1"/>
      <c r="C3" s="1"/>
      <c r="D3" s="2"/>
      <c r="E3" s="2"/>
      <c r="F3" s="2"/>
    </row>
    <row r="4" spans="1:12">
      <c r="A4" s="7" t="s">
        <v>3</v>
      </c>
      <c r="B4" s="1"/>
      <c r="C4" s="1"/>
      <c r="D4" s="2"/>
      <c r="E4" s="2"/>
      <c r="F4" s="2"/>
    </row>
    <row r="5" spans="1:12">
      <c r="A5" s="8"/>
      <c r="B5" s="1" t="s">
        <v>4</v>
      </c>
      <c r="C5" s="1"/>
      <c r="D5" s="2"/>
      <c r="E5" s="2"/>
      <c r="F5" s="2"/>
    </row>
    <row r="6" spans="1:12">
      <c r="A6" s="9"/>
      <c r="B6" s="1" t="s">
        <v>5</v>
      </c>
      <c r="C6" s="1"/>
      <c r="D6" s="2"/>
      <c r="E6" s="2"/>
      <c r="F6" s="2"/>
    </row>
    <row r="7" spans="1:12">
      <c r="A7" s="10"/>
      <c r="B7" s="1" t="s">
        <v>6</v>
      </c>
      <c r="C7" s="1"/>
      <c r="D7" s="2"/>
      <c r="E7" s="2"/>
      <c r="F7" s="2"/>
    </row>
    <row r="8" spans="1:12">
      <c r="A8" s="11"/>
      <c r="B8" s="1" t="s">
        <v>7</v>
      </c>
      <c r="C8" s="1"/>
      <c r="D8" s="2"/>
      <c r="E8" s="2"/>
      <c r="F8" s="2"/>
    </row>
    <row r="9" spans="1:12">
      <c r="A9" s="12"/>
      <c r="B9" s="1" t="s">
        <v>8</v>
      </c>
      <c r="C9" s="1"/>
      <c r="D9" s="2"/>
      <c r="E9" s="2"/>
      <c r="F9" s="2"/>
    </row>
    <row r="10" spans="1:12">
      <c r="A10" s="13"/>
      <c r="B10" s="1" t="s">
        <v>9</v>
      </c>
      <c r="C10" s="1"/>
      <c r="D10" s="2"/>
      <c r="E10" s="2"/>
      <c r="F10" s="2"/>
    </row>
    <row r="11" spans="1:12">
      <c r="A11" s="14"/>
      <c r="B11" s="1" t="s">
        <v>10</v>
      </c>
      <c r="C11" s="1"/>
      <c r="D11" s="2"/>
      <c r="E11" s="2"/>
      <c r="F11" s="2"/>
    </row>
    <row r="12" spans="1:12" ht="15" thickBot="1">
      <c r="A12" s="15"/>
      <c r="B12" s="1" t="s">
        <v>11</v>
      </c>
      <c r="C12" s="1"/>
      <c r="D12" s="2"/>
      <c r="E12" s="2"/>
      <c r="F12" s="2"/>
    </row>
    <row r="13" spans="1:12" ht="15" thickBot="1">
      <c r="A13" s="16"/>
      <c r="B13" s="1" t="s">
        <v>12</v>
      </c>
      <c r="C13" s="1"/>
      <c r="D13" s="2"/>
      <c r="E13" s="2"/>
      <c r="F13" s="2"/>
    </row>
    <row r="16" spans="1:12" ht="18.95" thickBot="1">
      <c r="A16" s="130"/>
      <c r="B16" s="1241" t="s">
        <v>2000</v>
      </c>
      <c r="C16" s="1241"/>
      <c r="D16" s="1241"/>
      <c r="E16" s="1241"/>
      <c r="F16" s="396"/>
      <c r="G16" s="1"/>
      <c r="H16" s="1"/>
      <c r="I16" s="1"/>
      <c r="J16" s="1"/>
      <c r="K16" s="1"/>
      <c r="L16" s="1"/>
    </row>
    <row r="17" spans="1:12" ht="15" thickBot="1">
      <c r="A17" s="131" t="s">
        <v>15</v>
      </c>
      <c r="B17" s="400" t="s">
        <v>16</v>
      </c>
      <c r="C17" s="1"/>
      <c r="D17" s="400">
        <v>1</v>
      </c>
      <c r="E17" s="1"/>
      <c r="F17" s="1"/>
      <c r="G17" s="1"/>
      <c r="H17" s="1"/>
      <c r="I17" s="1"/>
      <c r="J17" s="1"/>
      <c r="K17" s="1"/>
      <c r="L17" s="1"/>
    </row>
    <row r="18" spans="1:12" ht="26.45">
      <c r="A18" s="401" t="s">
        <v>915</v>
      </c>
      <c r="B18" s="402" t="s">
        <v>2001</v>
      </c>
      <c r="C18" s="230" t="s">
        <v>20</v>
      </c>
      <c r="D18" s="403" t="s">
        <v>417</v>
      </c>
      <c r="E18" s="235"/>
      <c r="F18" s="1"/>
      <c r="G18" s="1"/>
      <c r="H18" s="1"/>
      <c r="I18" s="1"/>
      <c r="J18" s="1"/>
      <c r="K18" s="1"/>
      <c r="L18" s="1"/>
    </row>
    <row r="19" spans="1:12">
      <c r="A19" s="404" t="s">
        <v>305</v>
      </c>
      <c r="B19" s="405" t="s">
        <v>1867</v>
      </c>
      <c r="C19" s="406" t="s">
        <v>2002</v>
      </c>
      <c r="D19" s="407">
        <v>0</v>
      </c>
      <c r="E19" s="408"/>
      <c r="F19" s="1"/>
      <c r="G19" s="1"/>
      <c r="H19" s="1"/>
      <c r="I19" s="1"/>
      <c r="J19" s="1"/>
      <c r="K19" s="1"/>
      <c r="L19" s="1"/>
    </row>
    <row r="20" spans="1:12">
      <c r="A20" s="404" t="s">
        <v>307</v>
      </c>
      <c r="B20" s="409" t="s">
        <v>2003</v>
      </c>
      <c r="C20" s="410" t="s">
        <v>2004</v>
      </c>
      <c r="D20" s="411">
        <f>+L34</f>
        <v>0</v>
      </c>
      <c r="E20" s="408"/>
      <c r="F20" s="1"/>
      <c r="G20" s="1"/>
      <c r="H20" s="1"/>
      <c r="I20" s="1"/>
      <c r="J20" s="1"/>
      <c r="K20" s="1"/>
      <c r="L20" s="1"/>
    </row>
    <row r="21" spans="1:12">
      <c r="A21" s="404" t="s">
        <v>309</v>
      </c>
      <c r="B21" s="405" t="s">
        <v>1847</v>
      </c>
      <c r="C21" s="410" t="s">
        <v>2005</v>
      </c>
      <c r="D21" s="412">
        <v>0</v>
      </c>
      <c r="E21" s="408"/>
      <c r="F21" s="1"/>
      <c r="G21" s="1"/>
      <c r="H21" s="1"/>
      <c r="I21" s="1"/>
      <c r="J21" s="1"/>
      <c r="K21" s="1"/>
      <c r="L21" s="1"/>
    </row>
    <row r="22" spans="1:12">
      <c r="A22" s="404" t="s">
        <v>311</v>
      </c>
      <c r="B22" s="405" t="s">
        <v>1850</v>
      </c>
      <c r="C22" s="410" t="s">
        <v>2006</v>
      </c>
      <c r="D22" s="413" t="e">
        <f>+#REF!</f>
        <v>#REF!</v>
      </c>
      <c r="E22" s="408"/>
      <c r="F22" s="1"/>
      <c r="G22" s="1"/>
      <c r="H22" s="1"/>
      <c r="I22" s="1"/>
      <c r="J22" s="1"/>
      <c r="K22" s="1"/>
      <c r="L22" s="1"/>
    </row>
    <row r="23" spans="1:12">
      <c r="A23" s="404" t="s">
        <v>313</v>
      </c>
      <c r="B23" s="409" t="s">
        <v>1841</v>
      </c>
      <c r="C23" s="22" t="s">
        <v>2007</v>
      </c>
      <c r="D23" s="414">
        <v>0</v>
      </c>
      <c r="E23" s="408"/>
      <c r="F23" s="1"/>
      <c r="G23" s="1"/>
      <c r="H23" s="1"/>
      <c r="I23" s="1"/>
      <c r="J23" s="1"/>
      <c r="K23" s="1"/>
      <c r="L23" s="1"/>
    </row>
    <row r="24" spans="1:12" ht="24.6" thickBot="1">
      <c r="A24" s="415" t="s">
        <v>412</v>
      </c>
      <c r="B24" s="416" t="s">
        <v>1867</v>
      </c>
      <c r="C24" s="340" t="s">
        <v>2008</v>
      </c>
      <c r="D24" s="417" t="e">
        <f>SUM(D19:D23)</f>
        <v>#REF!</v>
      </c>
      <c r="E24" s="418"/>
      <c r="F24" s="1"/>
      <c r="G24" s="1"/>
      <c r="H24" s="1"/>
      <c r="I24" s="1"/>
      <c r="J24" s="1"/>
      <c r="K24" s="1"/>
      <c r="L24" s="1"/>
    </row>
    <row r="25" spans="1:12">
      <c r="A25" s="130"/>
      <c r="B25" s="419"/>
      <c r="C25" s="203"/>
      <c r="D25" s="1"/>
      <c r="E25" s="1"/>
      <c r="F25" s="1"/>
      <c r="G25" s="1"/>
      <c r="H25" s="1"/>
      <c r="I25" s="1"/>
      <c r="J25" s="1"/>
      <c r="K25" s="1"/>
      <c r="L25" s="256"/>
    </row>
    <row r="26" spans="1:12" ht="18.95" thickBot="1">
      <c r="A26" s="130"/>
      <c r="B26" s="1241" t="s">
        <v>2009</v>
      </c>
      <c r="C26" s="1241"/>
      <c r="D26" s="1241"/>
      <c r="E26" s="1241"/>
      <c r="F26" s="1241"/>
      <c r="G26" s="1241"/>
      <c r="H26" s="1241"/>
      <c r="I26" s="6"/>
      <c r="J26" s="6"/>
      <c r="K26" s="336" t="s">
        <v>2010</v>
      </c>
      <c r="L26" s="420"/>
    </row>
    <row r="27" spans="1:12" ht="15" thickBot="1">
      <c r="A27" s="131" t="s">
        <v>50</v>
      </c>
      <c r="B27" s="400" t="s">
        <v>16</v>
      </c>
      <c r="C27" s="67"/>
      <c r="D27" s="334">
        <v>1</v>
      </c>
      <c r="E27" s="421">
        <f>+D27+1</f>
        <v>2</v>
      </c>
      <c r="F27" s="421">
        <f>+E27+1</f>
        <v>3</v>
      </c>
      <c r="G27" s="421">
        <f>+F27+1</f>
        <v>4</v>
      </c>
      <c r="H27" s="422">
        <f>+G27+1</f>
        <v>5</v>
      </c>
      <c r="I27" s="6"/>
      <c r="J27" s="7" t="s">
        <v>17</v>
      </c>
      <c r="K27" s="334">
        <v>1</v>
      </c>
      <c r="L27" s="421">
        <f>+K27+1</f>
        <v>2</v>
      </c>
    </row>
    <row r="28" spans="1:12" ht="27" thickBot="1">
      <c r="A28" s="401" t="s">
        <v>915</v>
      </c>
      <c r="B28" s="230" t="s">
        <v>2001</v>
      </c>
      <c r="C28" s="230" t="s">
        <v>20</v>
      </c>
      <c r="D28" s="230" t="s">
        <v>954</v>
      </c>
      <c r="E28" s="230" t="s">
        <v>956</v>
      </c>
      <c r="F28" s="230" t="s">
        <v>957</v>
      </c>
      <c r="G28" s="230" t="s">
        <v>955</v>
      </c>
      <c r="H28" s="403" t="s">
        <v>359</v>
      </c>
      <c r="I28" s="1"/>
      <c r="J28" s="423" t="s">
        <v>18</v>
      </c>
      <c r="K28" s="424" t="s">
        <v>20</v>
      </c>
      <c r="L28" s="425" t="s">
        <v>417</v>
      </c>
    </row>
    <row r="29" spans="1:12">
      <c r="A29" s="404" t="s">
        <v>51</v>
      </c>
      <c r="B29" s="426"/>
      <c r="C29" s="60" t="s">
        <v>2002</v>
      </c>
      <c r="D29" s="427"/>
      <c r="E29" s="427"/>
      <c r="F29" s="427"/>
      <c r="G29" s="427"/>
      <c r="H29" s="428">
        <f>SUM(D29:G29)</f>
        <v>0</v>
      </c>
      <c r="I29" s="408">
        <v>1</v>
      </c>
      <c r="J29" s="132">
        <v>3.1</v>
      </c>
      <c r="K29" s="233"/>
      <c r="L29" s="429"/>
    </row>
    <row r="30" spans="1:12">
      <c r="A30" s="404">
        <f t="shared" ref="A30:A35" si="0">A29+0.1</f>
        <v>2.2000000000000002</v>
      </c>
      <c r="B30" s="409" t="s">
        <v>2003</v>
      </c>
      <c r="C30" s="60" t="s">
        <v>2004</v>
      </c>
      <c r="D30" s="430"/>
      <c r="E30" s="430"/>
      <c r="F30" s="392">
        <f>+L34</f>
        <v>0</v>
      </c>
      <c r="G30" s="430"/>
      <c r="H30" s="428">
        <f t="shared" ref="H30:H34" si="1">SUM(D30:G30)</f>
        <v>0</v>
      </c>
      <c r="I30" s="408">
        <v>2</v>
      </c>
      <c r="J30" s="265">
        <f t="shared" ref="J30:J32" si="2">+J29+0.1</f>
        <v>3.2</v>
      </c>
      <c r="K30" s="234"/>
      <c r="L30" s="431"/>
    </row>
    <row r="31" spans="1:12">
      <c r="A31" s="404">
        <f t="shared" si="0"/>
        <v>2.3000000000000003</v>
      </c>
      <c r="B31" s="432" t="s">
        <v>2011</v>
      </c>
      <c r="C31" s="60" t="s">
        <v>2012</v>
      </c>
      <c r="D31" s="427"/>
      <c r="E31" s="430"/>
      <c r="F31" s="430"/>
      <c r="G31" s="430"/>
      <c r="H31" s="428">
        <f t="shared" si="1"/>
        <v>0</v>
      </c>
      <c r="I31" s="408"/>
      <c r="J31" s="265">
        <f t="shared" si="2"/>
        <v>3.3000000000000003</v>
      </c>
      <c r="K31" s="234"/>
      <c r="L31" s="431"/>
    </row>
    <row r="32" spans="1:12">
      <c r="A32" s="404">
        <f t="shared" si="0"/>
        <v>2.4000000000000004</v>
      </c>
      <c r="B32" s="432" t="s">
        <v>2013</v>
      </c>
      <c r="C32" s="60" t="s">
        <v>2014</v>
      </c>
      <c r="D32" s="430"/>
      <c r="E32" s="427"/>
      <c r="F32" s="430"/>
      <c r="G32" s="430"/>
      <c r="H32" s="428">
        <f t="shared" si="1"/>
        <v>0</v>
      </c>
      <c r="I32" s="408"/>
      <c r="J32" s="265">
        <f t="shared" si="2"/>
        <v>3.4000000000000004</v>
      </c>
      <c r="K32" s="234"/>
      <c r="L32" s="431"/>
    </row>
    <row r="33" spans="1:12" ht="15.95" thickBot="1">
      <c r="A33" s="404">
        <f t="shared" si="0"/>
        <v>2.5000000000000004</v>
      </c>
      <c r="B33" s="405" t="s">
        <v>1850</v>
      </c>
      <c r="C33" s="60" t="s">
        <v>2015</v>
      </c>
      <c r="D33" s="430"/>
      <c r="E33" s="430"/>
      <c r="F33" s="433">
        <v>0</v>
      </c>
      <c r="G33" s="430"/>
      <c r="H33" s="428">
        <f t="shared" si="1"/>
        <v>0</v>
      </c>
      <c r="I33" s="408"/>
      <c r="J33" s="265" t="s">
        <v>32</v>
      </c>
      <c r="K33" s="35" t="s">
        <v>33</v>
      </c>
      <c r="L33" s="380" t="s">
        <v>34</v>
      </c>
    </row>
    <row r="34" spans="1:12" ht="15" thickBot="1">
      <c r="A34" s="404">
        <f t="shared" si="0"/>
        <v>2.6000000000000005</v>
      </c>
      <c r="B34" s="432" t="s">
        <v>2016</v>
      </c>
      <c r="C34" s="60" t="s">
        <v>2017</v>
      </c>
      <c r="D34" s="430"/>
      <c r="E34" s="430"/>
      <c r="F34" s="254"/>
      <c r="G34" s="430"/>
      <c r="H34" s="428">
        <f t="shared" si="1"/>
        <v>0</v>
      </c>
      <c r="I34" s="408"/>
      <c r="J34" s="434">
        <v>300</v>
      </c>
      <c r="K34" s="435" t="s">
        <v>2018</v>
      </c>
      <c r="L34" s="436">
        <f>SUM(L29:L33)</f>
        <v>0</v>
      </c>
    </row>
    <row r="35" spans="1:12">
      <c r="A35" s="404">
        <f t="shared" si="0"/>
        <v>2.7000000000000006</v>
      </c>
      <c r="B35" s="432" t="s">
        <v>2019</v>
      </c>
      <c r="C35" s="60" t="s">
        <v>2020</v>
      </c>
      <c r="D35" s="430"/>
      <c r="E35" s="430"/>
      <c r="F35" s="430"/>
      <c r="G35" s="427"/>
      <c r="H35" s="428">
        <f>SUM(D35:G35)</f>
        <v>0</v>
      </c>
      <c r="I35" s="1"/>
      <c r="J35" s="256"/>
      <c r="K35" s="256"/>
      <c r="L35" s="256"/>
    </row>
    <row r="36" spans="1:12">
      <c r="A36" s="404" t="s">
        <v>87</v>
      </c>
      <c r="B36" s="437"/>
      <c r="C36" s="340" t="s">
        <v>2008</v>
      </c>
      <c r="D36" s="438">
        <f>SUM(D29:D35)</f>
        <v>0</v>
      </c>
      <c r="E36" s="438">
        <f>SUM(E29:E35)</f>
        <v>0</v>
      </c>
      <c r="F36" s="438">
        <f>SUM(F29:F35)</f>
        <v>0</v>
      </c>
      <c r="G36" s="438">
        <f>SUM(G29:G35)</f>
        <v>0</v>
      </c>
      <c r="H36" s="439">
        <f>SUM(H29:H35)</f>
        <v>0</v>
      </c>
      <c r="I36" s="1"/>
      <c r="J36" s="203"/>
      <c r="K36" s="1"/>
      <c r="L36" s="1"/>
    </row>
    <row r="37" spans="1:12" ht="15" thickBot="1">
      <c r="A37" s="415"/>
      <c r="B37" s="440"/>
      <c r="C37" s="441" t="s">
        <v>2001</v>
      </c>
      <c r="D37" s="416" t="s">
        <v>1856</v>
      </c>
      <c r="E37" s="416" t="s">
        <v>1858</v>
      </c>
      <c r="F37" s="416" t="s">
        <v>1863</v>
      </c>
      <c r="G37" s="416" t="s">
        <v>1861</v>
      </c>
      <c r="H37" s="442" t="s">
        <v>1867</v>
      </c>
      <c r="I37" s="408">
        <v>3</v>
      </c>
      <c r="J37" s="6"/>
      <c r="K37" s="6"/>
      <c r="L37" s="6"/>
    </row>
    <row r="38" spans="1:12">
      <c r="A38" s="130"/>
      <c r="B38" s="419"/>
      <c r="C38" s="203"/>
      <c r="D38" s="1"/>
      <c r="E38" s="1"/>
      <c r="F38" s="1"/>
      <c r="G38" s="1"/>
      <c r="H38" s="1"/>
      <c r="I38" s="1"/>
      <c r="J38" s="6"/>
      <c r="K38" s="6"/>
      <c r="L38" s="6"/>
    </row>
    <row r="39" spans="1:12" ht="18.95" thickBot="1">
      <c r="A39" s="130"/>
      <c r="B39" s="1241" t="s">
        <v>2021</v>
      </c>
      <c r="C39" s="1241"/>
      <c r="D39" s="1241"/>
      <c r="E39" s="1241"/>
      <c r="F39" s="1241"/>
      <c r="G39" s="1241"/>
      <c r="H39" s="1"/>
      <c r="I39" s="6"/>
      <c r="J39" s="1"/>
      <c r="K39" s="1"/>
      <c r="L39" s="1"/>
    </row>
    <row r="40" spans="1:12" ht="15" thickBot="1">
      <c r="A40" s="131" t="s">
        <v>48</v>
      </c>
      <c r="B40" s="400" t="s">
        <v>16</v>
      </c>
      <c r="C40" s="67"/>
      <c r="D40" s="334">
        <v>1</v>
      </c>
      <c r="E40" s="421">
        <f>+D40+1</f>
        <v>2</v>
      </c>
      <c r="F40" s="421">
        <f>+E40+1</f>
        <v>3</v>
      </c>
      <c r="G40" s="422">
        <f>+F40+1</f>
        <v>4</v>
      </c>
      <c r="H40" s="1"/>
      <c r="I40" s="6"/>
      <c r="J40" s="1"/>
      <c r="K40" s="1"/>
      <c r="L40" s="1"/>
    </row>
    <row r="41" spans="1:12" ht="26.45">
      <c r="A41" s="401" t="s">
        <v>915</v>
      </c>
      <c r="B41" s="230" t="s">
        <v>2001</v>
      </c>
      <c r="C41" s="230" t="s">
        <v>20</v>
      </c>
      <c r="D41" s="230" t="s">
        <v>2022</v>
      </c>
      <c r="E41" s="230" t="s">
        <v>1831</v>
      </c>
      <c r="F41" s="230" t="s">
        <v>1833</v>
      </c>
      <c r="G41" s="403" t="s">
        <v>918</v>
      </c>
      <c r="H41" s="1"/>
      <c r="I41" s="1"/>
      <c r="J41" s="1"/>
      <c r="K41" s="1"/>
      <c r="L41" s="1"/>
    </row>
    <row r="42" spans="1:12">
      <c r="A42" s="404" t="s">
        <v>824</v>
      </c>
      <c r="B42" s="443"/>
      <c r="C42" s="60" t="s">
        <v>2002</v>
      </c>
      <c r="D42" s="36"/>
      <c r="E42" s="36"/>
      <c r="F42" s="36"/>
      <c r="G42" s="444">
        <f>SUM(D42:F42)</f>
        <v>0</v>
      </c>
      <c r="H42" s="408">
        <v>1</v>
      </c>
      <c r="I42" s="1"/>
      <c r="J42" s="1"/>
      <c r="K42" s="1"/>
      <c r="L42" s="1"/>
    </row>
    <row r="43" spans="1:12" ht="21">
      <c r="A43" s="404">
        <f>A42+0.1</f>
        <v>4.1999999999999993</v>
      </c>
      <c r="B43" s="443"/>
      <c r="C43" s="60" t="s">
        <v>2023</v>
      </c>
      <c r="D43" s="430"/>
      <c r="E43" s="430"/>
      <c r="F43" s="430"/>
      <c r="G43" s="445"/>
      <c r="H43" s="446"/>
      <c r="I43" s="1"/>
      <c r="J43" s="1"/>
      <c r="K43" s="1"/>
      <c r="L43" s="1"/>
    </row>
    <row r="44" spans="1:12">
      <c r="A44" s="404">
        <f t="shared" ref="A44:A50" si="3">A43+0.1</f>
        <v>4.2999999999999989</v>
      </c>
      <c r="B44" s="409" t="s">
        <v>2003</v>
      </c>
      <c r="C44" s="60" t="s">
        <v>922</v>
      </c>
      <c r="D44" s="36"/>
      <c r="E44" s="36"/>
      <c r="F44" s="36"/>
      <c r="G44" s="444">
        <f>SUM(D44:F44)</f>
        <v>0</v>
      </c>
      <c r="H44" s="408">
        <v>2</v>
      </c>
      <c r="I44" s="1"/>
      <c r="J44" s="1"/>
      <c r="K44" s="1"/>
      <c r="L44" s="1"/>
    </row>
    <row r="45" spans="1:12">
      <c r="A45" s="404">
        <f t="shared" si="3"/>
        <v>4.3999999999999986</v>
      </c>
      <c r="B45" s="447"/>
      <c r="C45" s="60" t="s">
        <v>2024</v>
      </c>
      <c r="D45" s="433"/>
      <c r="E45" s="430"/>
      <c r="F45" s="430"/>
      <c r="G45" s="444">
        <f t="shared" ref="G45:G50" si="4">SUM(D45:F45)</f>
        <v>0</v>
      </c>
      <c r="H45" s="408"/>
      <c r="I45" s="1"/>
      <c r="J45" s="1"/>
      <c r="K45" s="1"/>
      <c r="L45" s="1"/>
    </row>
    <row r="46" spans="1:12">
      <c r="A46" s="404">
        <f t="shared" si="3"/>
        <v>4.4999999999999982</v>
      </c>
      <c r="B46" s="432" t="s">
        <v>2025</v>
      </c>
      <c r="C46" s="60" t="s">
        <v>2026</v>
      </c>
      <c r="D46" s="430"/>
      <c r="E46" s="36"/>
      <c r="F46" s="36"/>
      <c r="G46" s="444">
        <f t="shared" si="4"/>
        <v>0</v>
      </c>
      <c r="H46" s="408"/>
      <c r="I46" s="1"/>
      <c r="J46" s="1"/>
      <c r="K46" s="1"/>
      <c r="L46" s="1"/>
    </row>
    <row r="47" spans="1:12">
      <c r="A47" s="404">
        <f t="shared" si="3"/>
        <v>4.5999999999999979</v>
      </c>
      <c r="B47" s="432" t="s">
        <v>2027</v>
      </c>
      <c r="C47" s="60" t="s">
        <v>928</v>
      </c>
      <c r="D47" s="430"/>
      <c r="E47" s="36"/>
      <c r="F47" s="36"/>
      <c r="G47" s="444">
        <f t="shared" si="4"/>
        <v>0</v>
      </c>
      <c r="H47" s="408"/>
      <c r="I47" s="1"/>
      <c r="J47" s="1"/>
      <c r="K47" s="1"/>
      <c r="L47" s="1"/>
    </row>
    <row r="48" spans="1:12">
      <c r="A48" s="404">
        <f t="shared" si="3"/>
        <v>4.6999999999999975</v>
      </c>
      <c r="B48" s="432" t="s">
        <v>2028</v>
      </c>
      <c r="C48" s="60" t="s">
        <v>2029</v>
      </c>
      <c r="D48" s="430"/>
      <c r="E48" s="36"/>
      <c r="F48" s="36"/>
      <c r="G48" s="444">
        <f t="shared" si="4"/>
        <v>0</v>
      </c>
      <c r="H48" s="1"/>
      <c r="I48" s="1"/>
      <c r="J48" s="1"/>
      <c r="K48" s="1"/>
      <c r="L48" s="1"/>
    </row>
    <row r="49" spans="1:12">
      <c r="A49" s="404">
        <f t="shared" si="3"/>
        <v>4.7999999999999972</v>
      </c>
      <c r="B49" s="432" t="s">
        <v>2030</v>
      </c>
      <c r="C49" s="60" t="s">
        <v>2031</v>
      </c>
      <c r="D49" s="430"/>
      <c r="E49" s="36"/>
      <c r="F49" s="36"/>
      <c r="G49" s="444">
        <f t="shared" si="4"/>
        <v>0</v>
      </c>
      <c r="H49" s="1"/>
      <c r="I49" s="1"/>
      <c r="J49" s="1"/>
      <c r="K49" s="1"/>
      <c r="L49" s="1"/>
    </row>
    <row r="50" spans="1:12">
      <c r="A50" s="404">
        <f t="shared" si="3"/>
        <v>4.8999999999999968</v>
      </c>
      <c r="B50" s="432" t="s">
        <v>2032</v>
      </c>
      <c r="C50" s="60" t="s">
        <v>691</v>
      </c>
      <c r="D50" s="36"/>
      <c r="E50" s="36"/>
      <c r="F50" s="36"/>
      <c r="G50" s="444">
        <f t="shared" si="4"/>
        <v>0</v>
      </c>
      <c r="H50" s="1"/>
      <c r="I50" s="1"/>
      <c r="J50" s="1"/>
      <c r="K50" s="1"/>
      <c r="L50" s="1"/>
    </row>
    <row r="51" spans="1:12">
      <c r="A51" s="404" t="s">
        <v>360</v>
      </c>
      <c r="B51" s="447"/>
      <c r="C51" s="60" t="s">
        <v>2033</v>
      </c>
      <c r="D51" s="448">
        <f>SUM(D42:D50)</f>
        <v>0</v>
      </c>
      <c r="E51" s="448">
        <f>SUM(E42:E50)</f>
        <v>0</v>
      </c>
      <c r="F51" s="448">
        <f>SUM(F42:F50)</f>
        <v>0</v>
      </c>
      <c r="G51" s="444">
        <f>SUM(G42:G50)</f>
        <v>0</v>
      </c>
      <c r="H51" s="408">
        <v>3</v>
      </c>
      <c r="I51" s="1"/>
      <c r="J51" s="1"/>
      <c r="K51" s="1"/>
      <c r="L51" s="1"/>
    </row>
    <row r="52" spans="1:12" ht="15" thickBot="1">
      <c r="A52" s="130"/>
      <c r="B52" s="449"/>
      <c r="C52" s="441" t="s">
        <v>2001</v>
      </c>
      <c r="D52" s="450" t="s">
        <v>1828</v>
      </c>
      <c r="E52" s="450" t="s">
        <v>1830</v>
      </c>
      <c r="F52" s="450" t="s">
        <v>1832</v>
      </c>
      <c r="G52" s="451" t="s">
        <v>1867</v>
      </c>
      <c r="H52" s="1"/>
      <c r="I52" s="1"/>
    </row>
    <row r="53" spans="1:12">
      <c r="A53" s="130"/>
      <c r="B53" s="65"/>
      <c r="C53" s="203"/>
      <c r="D53" s="1"/>
      <c r="E53" s="1"/>
      <c r="F53" s="1"/>
      <c r="G53" s="1"/>
      <c r="H53" s="1"/>
      <c r="I53" s="1"/>
    </row>
  </sheetData>
  <mergeCells count="3">
    <mergeCell ref="B16:E16"/>
    <mergeCell ref="B26:H26"/>
    <mergeCell ref="B39:G39"/>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B9AC0-04C0-44B5-9115-C38052B57A54}">
  <sheetPr>
    <tabColor rgb="FFFF0000"/>
  </sheetPr>
  <dimension ref="A1:N7"/>
  <sheetViews>
    <sheetView tabSelected="1" workbookViewId="0">
      <selection activeCell="J22" sqref="J22"/>
    </sheetView>
  </sheetViews>
  <sheetFormatPr defaultRowHeight="14.45"/>
  <sheetData>
    <row r="1" spans="1:14" ht="15">
      <c r="A1" s="1204" t="s">
        <v>181</v>
      </c>
      <c r="B1" s="1204"/>
      <c r="C1" s="1204"/>
      <c r="D1" s="1204"/>
      <c r="E1" s="1204"/>
      <c r="F1" s="1204"/>
      <c r="G1" s="1204"/>
      <c r="H1" s="1204"/>
      <c r="I1" s="1204"/>
      <c r="J1" s="1204"/>
      <c r="K1" s="1204"/>
      <c r="L1" s="1204"/>
      <c r="M1" s="1204"/>
      <c r="N1" s="1204"/>
    </row>
    <row r="2" spans="1:14" ht="33.950000000000003" customHeight="1" thickBot="1">
      <c r="A2" s="1204"/>
      <c r="B2" s="1204"/>
      <c r="C2" s="1204"/>
      <c r="D2" s="1204"/>
      <c r="E2" s="1204"/>
      <c r="F2" s="1204"/>
      <c r="G2" s="1204"/>
      <c r="H2" s="1204"/>
      <c r="I2" s="1204"/>
      <c r="J2" s="1204"/>
      <c r="K2" s="1204"/>
      <c r="L2" s="1204"/>
      <c r="M2" s="1204"/>
      <c r="N2" s="1204"/>
    </row>
    <row r="3" spans="1:14" ht="15" thickBot="1">
      <c r="A3" s="1214" t="s">
        <v>182</v>
      </c>
      <c r="B3" s="1215"/>
      <c r="C3" s="1215"/>
      <c r="D3" s="1215"/>
      <c r="E3" s="1215"/>
      <c r="F3" s="1215"/>
      <c r="G3" s="1215"/>
      <c r="H3" s="1215"/>
      <c r="I3" s="1215"/>
      <c r="J3" s="1215"/>
      <c r="K3" s="1215"/>
      <c r="L3" s="1215"/>
      <c r="M3" s="1215"/>
      <c r="N3" s="1216"/>
    </row>
    <row r="4" spans="1:14" ht="15">
      <c r="A4" s="1211" t="s">
        <v>183</v>
      </c>
      <c r="B4" s="1212"/>
      <c r="C4" s="1212"/>
      <c r="D4" s="1212"/>
      <c r="E4" s="1212"/>
      <c r="F4" s="1212"/>
      <c r="G4" s="1212"/>
      <c r="H4" s="1212"/>
      <c r="I4" s="1212"/>
      <c r="J4" s="1212"/>
      <c r="K4" s="1212"/>
      <c r="L4" s="1212"/>
      <c r="M4" s="1212"/>
      <c r="N4" s="1213"/>
    </row>
    <row r="5" spans="1:14" ht="15">
      <c r="A5" s="1217" t="s">
        <v>184</v>
      </c>
      <c r="B5" s="1218"/>
      <c r="C5" s="1218"/>
      <c r="D5" s="1218"/>
      <c r="E5" s="1218"/>
      <c r="F5" s="1218"/>
      <c r="G5" s="1218"/>
      <c r="H5" s="1218"/>
      <c r="I5" s="1218"/>
      <c r="J5" s="1218"/>
      <c r="K5" s="1218"/>
      <c r="L5" s="1218"/>
      <c r="M5" s="1218"/>
      <c r="N5" s="1219"/>
    </row>
    <row r="6" spans="1:14" ht="48" customHeight="1">
      <c r="A6" s="1208" t="s">
        <v>185</v>
      </c>
      <c r="B6" s="1209"/>
      <c r="C6" s="1209"/>
      <c r="D6" s="1209"/>
      <c r="E6" s="1209"/>
      <c r="F6" s="1209"/>
      <c r="G6" s="1209"/>
      <c r="H6" s="1209"/>
      <c r="I6" s="1209"/>
      <c r="J6" s="1209"/>
      <c r="K6" s="1209"/>
      <c r="L6" s="1209"/>
      <c r="M6" s="1209"/>
      <c r="N6" s="1210"/>
    </row>
    <row r="7" spans="1:14" s="161" customFormat="1" ht="55.5" customHeight="1" thickBot="1">
      <c r="A7" s="1202" t="s">
        <v>186</v>
      </c>
      <c r="B7" s="1205" t="s">
        <v>187</v>
      </c>
      <c r="C7" s="1206"/>
      <c r="D7" s="1206"/>
      <c r="E7" s="1206"/>
      <c r="F7" s="1206"/>
      <c r="G7" s="1206"/>
      <c r="H7" s="1206"/>
      <c r="I7" s="1206"/>
      <c r="J7" s="1206"/>
      <c r="K7" s="1206"/>
      <c r="L7" s="1206"/>
      <c r="M7" s="1206"/>
      <c r="N7" s="1207"/>
    </row>
  </sheetData>
  <mergeCells count="6">
    <mergeCell ref="A1:N2"/>
    <mergeCell ref="B7:N7"/>
    <mergeCell ref="A6:N6"/>
    <mergeCell ref="A4:N4"/>
    <mergeCell ref="A3:N3"/>
    <mergeCell ref="A5:N5"/>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29"/>
  <sheetViews>
    <sheetView zoomScale="110" zoomScaleNormal="110" workbookViewId="0">
      <selection activeCell="B6" sqref="B6"/>
    </sheetView>
  </sheetViews>
  <sheetFormatPr defaultColWidth="8.7109375" defaultRowHeight="14.45"/>
  <cols>
    <col min="1" max="1" width="17.28515625" style="734" customWidth="1"/>
    <col min="2" max="2" width="73.42578125" style="715" customWidth="1"/>
    <col min="3" max="3" width="26.140625" customWidth="1"/>
    <col min="4" max="4" width="21.7109375" customWidth="1"/>
    <col min="5" max="5" width="19.7109375" customWidth="1"/>
    <col min="6" max="6" width="20.7109375" customWidth="1"/>
    <col min="7" max="7" width="18.28515625" customWidth="1"/>
    <col min="8" max="8" width="19.42578125" customWidth="1"/>
    <col min="9" max="9" width="21.140625" customWidth="1"/>
  </cols>
  <sheetData>
    <row r="1" spans="1:17" ht="21">
      <c r="A1" s="4" t="s">
        <v>188</v>
      </c>
      <c r="B1" s="4"/>
    </row>
    <row r="2" spans="1:17" ht="21">
      <c r="A2" s="1220" t="s">
        <v>189</v>
      </c>
      <c r="B2" s="1220"/>
      <c r="C2" s="4"/>
    </row>
    <row r="3" spans="1:17" ht="21">
      <c r="A3" s="539"/>
      <c r="B3" s="539"/>
      <c r="C3" s="4"/>
    </row>
    <row r="4" spans="1:17">
      <c r="A4" s="601"/>
      <c r="B4" s="713"/>
    </row>
    <row r="5" spans="1:17">
      <c r="A5" s="714" t="s">
        <v>3</v>
      </c>
    </row>
    <row r="6" spans="1:17">
      <c r="A6" s="716" t="s">
        <v>190</v>
      </c>
      <c r="B6" s="715" t="s">
        <v>4</v>
      </c>
    </row>
    <row r="7" spans="1:17">
      <c r="A7" s="717" t="s">
        <v>191</v>
      </c>
      <c r="B7" s="715" t="s">
        <v>5</v>
      </c>
    </row>
    <row r="8" spans="1:17">
      <c r="A8" s="718" t="s">
        <v>192</v>
      </c>
      <c r="B8" s="715" t="s">
        <v>6</v>
      </c>
    </row>
    <row r="9" spans="1:17">
      <c r="A9" s="719" t="s">
        <v>193</v>
      </c>
      <c r="B9" s="715" t="s">
        <v>7</v>
      </c>
    </row>
    <row r="10" spans="1:17">
      <c r="A10" s="720" t="s">
        <v>194</v>
      </c>
      <c r="B10" s="715" t="s">
        <v>8</v>
      </c>
    </row>
    <row r="11" spans="1:17">
      <c r="A11" s="721" t="s">
        <v>195</v>
      </c>
      <c r="B11" s="715" t="s">
        <v>9</v>
      </c>
      <c r="E11" s="592"/>
      <c r="F11" s="593"/>
      <c r="G11" s="593"/>
      <c r="H11" s="593"/>
      <c r="I11" s="593"/>
      <c r="J11" s="593"/>
      <c r="K11" s="592"/>
      <c r="L11" s="592"/>
      <c r="M11" s="592"/>
      <c r="N11" s="592"/>
      <c r="O11" s="592"/>
      <c r="P11" s="592"/>
      <c r="Q11" s="593"/>
    </row>
    <row r="12" spans="1:17">
      <c r="A12" s="722" t="s">
        <v>196</v>
      </c>
      <c r="B12" s="715" t="s">
        <v>10</v>
      </c>
    </row>
    <row r="13" spans="1:17" ht="15" thickBot="1">
      <c r="A13" s="723" t="s">
        <v>197</v>
      </c>
      <c r="B13" s="715" t="s">
        <v>11</v>
      </c>
      <c r="F13" s="596"/>
    </row>
    <row r="14" spans="1:17" ht="15" thickBot="1">
      <c r="A14" s="724" t="s">
        <v>198</v>
      </c>
      <c r="B14" s="715" t="s">
        <v>199</v>
      </c>
      <c r="F14" s="598"/>
    </row>
    <row r="17" spans="1:7" s="725" customFormat="1" ht="18.600000000000001">
      <c r="A17" s="420" t="s">
        <v>200</v>
      </c>
      <c r="B17" s="420"/>
      <c r="C17" s="420"/>
      <c r="E17" s="1172" t="s">
        <v>201</v>
      </c>
      <c r="F17" s="1173"/>
      <c r="G17" s="1173"/>
    </row>
    <row r="18" spans="1:7">
      <c r="A18" s="601" t="s">
        <v>15</v>
      </c>
      <c r="B18" s="726"/>
      <c r="C18" s="163">
        <v>1</v>
      </c>
      <c r="D18" s="601"/>
      <c r="E18" s="1174" t="s">
        <v>202</v>
      </c>
      <c r="F18" s="1175">
        <v>1</v>
      </c>
      <c r="G18" s="1175">
        <v>2</v>
      </c>
    </row>
    <row r="19" spans="1:7" ht="26.1">
      <c r="A19" s="600" t="s">
        <v>18</v>
      </c>
      <c r="B19" s="602" t="s">
        <v>20</v>
      </c>
      <c r="C19" s="602"/>
      <c r="D19" s="601" t="s">
        <v>203</v>
      </c>
      <c r="E19" s="1176" t="s">
        <v>18</v>
      </c>
      <c r="F19" s="1177" t="s">
        <v>204</v>
      </c>
      <c r="G19" s="1177" t="s">
        <v>205</v>
      </c>
    </row>
    <row r="20" spans="1:7">
      <c r="A20" s="600">
        <v>1.1000000000000001</v>
      </c>
      <c r="B20" s="727" t="s">
        <v>206</v>
      </c>
      <c r="C20" s="728"/>
      <c r="D20" s="601"/>
      <c r="E20" s="1166" t="s">
        <v>207</v>
      </c>
      <c r="F20" s="728"/>
      <c r="G20" s="728"/>
    </row>
    <row r="21" spans="1:7">
      <c r="A21" s="600">
        <v>1.2</v>
      </c>
      <c r="B21" s="727" t="s">
        <v>208</v>
      </c>
      <c r="C21" s="728"/>
      <c r="D21" s="601"/>
      <c r="E21" s="1167" t="s">
        <v>209</v>
      </c>
      <c r="F21" s="728"/>
      <c r="G21" s="728"/>
    </row>
    <row r="22" spans="1:7">
      <c r="A22" s="600">
        <v>1.3</v>
      </c>
      <c r="B22" s="727" t="s">
        <v>210</v>
      </c>
      <c r="C22" s="728"/>
      <c r="D22" s="601"/>
      <c r="E22" s="1167" t="s">
        <v>211</v>
      </c>
      <c r="F22" s="728"/>
      <c r="G22" s="728"/>
    </row>
    <row r="23" spans="1:7">
      <c r="A23" s="600">
        <v>1.4</v>
      </c>
      <c r="B23" s="727" t="s">
        <v>212</v>
      </c>
      <c r="C23" s="728"/>
      <c r="D23" s="601"/>
      <c r="E23" s="1168" t="s">
        <v>213</v>
      </c>
      <c r="F23" s="728"/>
      <c r="G23" s="728"/>
    </row>
    <row r="24" spans="1:7">
      <c r="A24" s="600">
        <v>1.5</v>
      </c>
      <c r="B24" s="727" t="s">
        <v>214</v>
      </c>
      <c r="C24" s="640"/>
      <c r="D24" s="601"/>
    </row>
    <row r="25" spans="1:7">
      <c r="A25" s="600">
        <v>1.6</v>
      </c>
      <c r="B25" s="727" t="s">
        <v>215</v>
      </c>
      <c r="C25" s="728"/>
      <c r="D25" s="601"/>
      <c r="E25" s="1172" t="s">
        <v>216</v>
      </c>
      <c r="F25" s="1173"/>
      <c r="G25" s="1173"/>
    </row>
    <row r="26" spans="1:7">
      <c r="A26" s="600">
        <v>1.7</v>
      </c>
      <c r="B26" t="s">
        <v>205</v>
      </c>
      <c r="C26" s="728"/>
      <c r="D26" s="601"/>
      <c r="E26" s="1174" t="s">
        <v>217</v>
      </c>
      <c r="F26" s="1175">
        <v>1</v>
      </c>
      <c r="G26" s="1175">
        <v>2</v>
      </c>
    </row>
    <row r="27" spans="1:7">
      <c r="A27" s="600">
        <v>1.8</v>
      </c>
      <c r="B27" s="727" t="s">
        <v>218</v>
      </c>
      <c r="C27" s="729"/>
      <c r="D27" s="601"/>
      <c r="E27" s="1176" t="s">
        <v>18</v>
      </c>
      <c r="F27" s="1178" t="s">
        <v>219</v>
      </c>
      <c r="G27" s="1178" t="s">
        <v>205</v>
      </c>
    </row>
    <row r="28" spans="1:7">
      <c r="A28" s="600">
        <v>1.9</v>
      </c>
      <c r="B28" s="727" t="s">
        <v>220</v>
      </c>
      <c r="C28" s="729"/>
      <c r="D28" s="601"/>
      <c r="E28" s="1169" t="s">
        <v>221</v>
      </c>
      <c r="F28" s="728"/>
      <c r="G28" s="728"/>
    </row>
    <row r="29" spans="1:7">
      <c r="A29" s="730" t="s">
        <v>40</v>
      </c>
      <c r="B29" s="727" t="s">
        <v>222</v>
      </c>
      <c r="C29" s="729"/>
      <c r="D29" s="601"/>
      <c r="E29" s="1170" t="s">
        <v>223</v>
      </c>
      <c r="F29" s="728"/>
      <c r="G29" s="728"/>
    </row>
    <row r="30" spans="1:7">
      <c r="A30" s="600">
        <v>1.1100000000000001</v>
      </c>
      <c r="B30" s="727" t="s">
        <v>224</v>
      </c>
      <c r="C30" s="729"/>
      <c r="D30" s="601"/>
      <c r="E30" s="1170" t="s">
        <v>225</v>
      </c>
      <c r="F30" s="728"/>
      <c r="G30" s="728"/>
    </row>
    <row r="31" spans="1:7">
      <c r="A31" s="600">
        <v>1.1200000000000001</v>
      </c>
      <c r="B31" s="727" t="s">
        <v>226</v>
      </c>
      <c r="C31" s="729"/>
      <c r="D31" s="601"/>
      <c r="E31" s="1171" t="s">
        <v>227</v>
      </c>
      <c r="F31" s="728"/>
      <c r="G31" s="728"/>
    </row>
    <row r="32" spans="1:7">
      <c r="A32" s="600">
        <v>1.1299999999999999</v>
      </c>
      <c r="B32" s="727" t="s">
        <v>228</v>
      </c>
      <c r="C32" s="743" t="s">
        <v>229</v>
      </c>
      <c r="D32" s="601"/>
    </row>
    <row r="33" spans="1:5">
      <c r="A33" s="600">
        <v>1.1399999999999999</v>
      </c>
      <c r="B33" s="727" t="s">
        <v>230</v>
      </c>
      <c r="C33" s="604"/>
      <c r="D33" s="601"/>
    </row>
    <row r="34" spans="1:5">
      <c r="A34" s="600">
        <v>1.1499999999999999</v>
      </c>
      <c r="B34" s="727" t="s">
        <v>231</v>
      </c>
      <c r="C34" s="604"/>
      <c r="D34" s="601" t="s">
        <v>203</v>
      </c>
    </row>
    <row r="35" spans="1:5" ht="29.1">
      <c r="A35" s="731">
        <v>1.1599999999999999</v>
      </c>
      <c r="B35" s="732" t="s">
        <v>232</v>
      </c>
      <c r="C35" s="604"/>
      <c r="D35" s="601"/>
    </row>
    <row r="36" spans="1:5">
      <c r="A36" s="731">
        <v>1.17</v>
      </c>
      <c r="B36" s="727" t="s">
        <v>233</v>
      </c>
      <c r="C36" s="729"/>
      <c r="D36" s="601" t="s">
        <v>203</v>
      </c>
    </row>
    <row r="37" spans="1:5">
      <c r="A37" s="731">
        <v>1.18</v>
      </c>
      <c r="B37" s="732" t="s">
        <v>234</v>
      </c>
      <c r="C37" s="729"/>
      <c r="D37" s="601" t="s">
        <v>203</v>
      </c>
      <c r="E37" t="s">
        <v>203</v>
      </c>
    </row>
    <row r="38" spans="1:5">
      <c r="A38" s="731">
        <v>1.19</v>
      </c>
      <c r="B38" s="732" t="s">
        <v>235</v>
      </c>
      <c r="C38" s="729"/>
      <c r="D38" s="601"/>
    </row>
    <row r="39" spans="1:5">
      <c r="A39" s="733">
        <v>1.2</v>
      </c>
      <c r="B39" s="732" t="s">
        <v>236</v>
      </c>
      <c r="C39" s="729"/>
      <c r="D39" s="601" t="s">
        <v>203</v>
      </c>
    </row>
    <row r="40" spans="1:5" ht="29.1">
      <c r="A40" s="731" t="s">
        <v>237</v>
      </c>
      <c r="B40" s="732" t="s">
        <v>238</v>
      </c>
      <c r="C40" s="604"/>
      <c r="D40" s="601" t="s">
        <v>203</v>
      </c>
    </row>
    <row r="41" spans="1:5">
      <c r="D41" s="601"/>
    </row>
    <row r="42" spans="1:5" ht="18.600000000000001" customHeight="1">
      <c r="A42" s="1225" t="s">
        <v>239</v>
      </c>
      <c r="B42" s="1225"/>
      <c r="C42" s="1225"/>
      <c r="D42" s="1225"/>
      <c r="E42" s="1225"/>
    </row>
    <row r="43" spans="1:5">
      <c r="A43" s="1180" t="s">
        <v>50</v>
      </c>
      <c r="B43" s="1181">
        <v>1</v>
      </c>
      <c r="C43" s="1181">
        <v>2</v>
      </c>
      <c r="D43" s="1181">
        <v>3</v>
      </c>
      <c r="E43" s="1181">
        <v>4</v>
      </c>
    </row>
    <row r="44" spans="1:5">
      <c r="A44" s="1182" t="s">
        <v>18</v>
      </c>
      <c r="B44" s="1183" t="s">
        <v>240</v>
      </c>
      <c r="C44" s="1183" t="s">
        <v>241</v>
      </c>
      <c r="D44" s="1183" t="s">
        <v>242</v>
      </c>
      <c r="E44" s="1183" t="s">
        <v>243</v>
      </c>
    </row>
    <row r="45" spans="1:5">
      <c r="A45" s="1184">
        <v>2.1</v>
      </c>
      <c r="B45" s="604"/>
      <c r="C45" s="604"/>
      <c r="D45" s="604"/>
      <c r="E45" s="604"/>
    </row>
    <row r="46" spans="1:5">
      <c r="A46" s="1184">
        <v>2.2000000000000002</v>
      </c>
      <c r="B46" s="604"/>
      <c r="C46" s="604"/>
      <c r="D46" s="604"/>
      <c r="E46" s="604"/>
    </row>
    <row r="47" spans="1:5">
      <c r="A47" s="1184">
        <v>2.2999999999999998</v>
      </c>
      <c r="B47" s="604"/>
      <c r="C47" s="604"/>
      <c r="D47" s="604"/>
      <c r="E47" s="604"/>
    </row>
    <row r="48" spans="1:5">
      <c r="A48" s="1184">
        <v>2.4</v>
      </c>
      <c r="B48" s="604"/>
      <c r="C48" s="604"/>
      <c r="D48" s="604"/>
      <c r="E48" s="604"/>
    </row>
    <row r="49" spans="1:9">
      <c r="A49" s="1184">
        <v>2.5</v>
      </c>
      <c r="B49" s="604"/>
      <c r="C49" s="604"/>
      <c r="D49" s="604"/>
      <c r="E49" s="604"/>
    </row>
    <row r="50" spans="1:9">
      <c r="A50" s="1184">
        <v>2.6</v>
      </c>
      <c r="B50" s="604"/>
      <c r="C50" s="604"/>
      <c r="D50" s="604"/>
      <c r="E50" s="604"/>
    </row>
    <row r="51" spans="1:9">
      <c r="A51" s="1184">
        <v>2.7</v>
      </c>
      <c r="B51" s="604"/>
      <c r="C51" s="604"/>
      <c r="D51" s="604"/>
      <c r="E51" s="604"/>
    </row>
    <row r="52" spans="1:9">
      <c r="A52" s="1184">
        <v>2.8</v>
      </c>
      <c r="B52" s="604"/>
      <c r="C52" s="604"/>
      <c r="D52" s="604"/>
      <c r="E52" s="604"/>
    </row>
    <row r="53" spans="1:9">
      <c r="A53" s="1184">
        <v>2.9</v>
      </c>
      <c r="B53" s="604"/>
      <c r="C53" s="604"/>
      <c r="D53" s="604"/>
      <c r="E53" s="604"/>
    </row>
    <row r="54" spans="1:9">
      <c r="A54" s="1185" t="s">
        <v>67</v>
      </c>
      <c r="B54" s="604"/>
      <c r="C54" s="604"/>
      <c r="D54" s="604"/>
      <c r="E54" s="604"/>
    </row>
    <row r="56" spans="1:9" ht="18.600000000000001" customHeight="1">
      <c r="A56" s="1225" t="s">
        <v>244</v>
      </c>
      <c r="B56" s="1225"/>
      <c r="C56" s="1225"/>
      <c r="D56" s="1225"/>
      <c r="E56" s="1225"/>
      <c r="F56" s="1225"/>
      <c r="G56" s="1225"/>
      <c r="H56" s="1225"/>
      <c r="I56" s="1225"/>
    </row>
    <row r="57" spans="1:9">
      <c r="A57" s="1180" t="s">
        <v>17</v>
      </c>
      <c r="B57" s="1181">
        <v>1</v>
      </c>
      <c r="C57" s="1181">
        <v>2</v>
      </c>
      <c r="D57" s="1181">
        <v>3</v>
      </c>
      <c r="E57" s="1181">
        <v>4</v>
      </c>
      <c r="F57" s="1181">
        <v>5</v>
      </c>
      <c r="G57" s="1181">
        <v>6</v>
      </c>
      <c r="H57" s="1181">
        <v>7</v>
      </c>
      <c r="I57" s="1181">
        <v>8</v>
      </c>
    </row>
    <row r="58" spans="1:9" ht="29.1">
      <c r="A58" s="1182" t="s">
        <v>18</v>
      </c>
      <c r="B58" s="700" t="s">
        <v>245</v>
      </c>
      <c r="C58" s="700" t="s">
        <v>246</v>
      </c>
      <c r="D58" s="700" t="s">
        <v>247</v>
      </c>
      <c r="E58" s="700" t="s">
        <v>248</v>
      </c>
      <c r="F58" s="700" t="s">
        <v>249</v>
      </c>
      <c r="G58" s="700" t="s">
        <v>242</v>
      </c>
      <c r="H58" s="700" t="s">
        <v>250</v>
      </c>
      <c r="I58" s="700" t="s">
        <v>251</v>
      </c>
    </row>
    <row r="59" spans="1:9">
      <c r="A59" s="1184">
        <v>3.1</v>
      </c>
      <c r="B59" s="604"/>
      <c r="C59" s="604" t="s">
        <v>203</v>
      </c>
      <c r="D59" s="604"/>
      <c r="E59" s="604"/>
      <c r="F59" s="604"/>
      <c r="G59" s="604"/>
      <c r="H59" s="604"/>
      <c r="I59" s="604"/>
    </row>
    <row r="60" spans="1:9">
      <c r="A60" s="1184">
        <v>3.2</v>
      </c>
      <c r="B60" s="604"/>
      <c r="C60" s="604" t="s">
        <v>203</v>
      </c>
      <c r="D60" s="604"/>
      <c r="E60" s="604"/>
      <c r="F60" s="604"/>
      <c r="G60" s="604"/>
      <c r="H60" s="604"/>
      <c r="I60" s="604"/>
    </row>
    <row r="61" spans="1:9">
      <c r="A61" s="1184">
        <v>3.3</v>
      </c>
      <c r="B61" s="604"/>
      <c r="C61" s="604" t="s">
        <v>203</v>
      </c>
      <c r="D61" s="604"/>
      <c r="E61" s="604"/>
      <c r="F61" s="604"/>
      <c r="G61" s="604"/>
      <c r="H61" s="604"/>
      <c r="I61" s="604"/>
    </row>
    <row r="62" spans="1:9">
      <c r="A62" s="1184">
        <v>3.4</v>
      </c>
      <c r="B62" s="604"/>
      <c r="C62" s="604" t="s">
        <v>203</v>
      </c>
      <c r="D62" s="604"/>
      <c r="E62" s="604"/>
      <c r="F62" s="604"/>
      <c r="G62" s="604"/>
      <c r="H62" s="604"/>
      <c r="I62" s="604"/>
    </row>
    <row r="63" spans="1:9">
      <c r="A63" s="1184">
        <v>3.5</v>
      </c>
      <c r="B63" s="604"/>
      <c r="C63" s="604" t="s">
        <v>203</v>
      </c>
      <c r="D63" s="604"/>
      <c r="E63" s="604"/>
      <c r="F63" s="604"/>
      <c r="G63" s="604"/>
      <c r="H63" s="604"/>
      <c r="I63" s="604"/>
    </row>
    <row r="64" spans="1:9">
      <c r="A64" s="1184">
        <v>3.6</v>
      </c>
      <c r="B64" s="604"/>
      <c r="C64" s="604" t="s">
        <v>203</v>
      </c>
      <c r="D64" s="604"/>
      <c r="E64" s="604"/>
      <c r="F64" s="604"/>
      <c r="G64" s="604"/>
      <c r="H64" s="604"/>
      <c r="I64" s="604"/>
    </row>
    <row r="65" spans="1:9">
      <c r="A65" s="1184">
        <v>3.7</v>
      </c>
      <c r="B65" s="604"/>
      <c r="C65" s="604" t="s">
        <v>203</v>
      </c>
      <c r="D65" s="604"/>
      <c r="E65" s="604"/>
      <c r="F65" s="604"/>
      <c r="G65" s="604"/>
      <c r="H65" s="604"/>
      <c r="I65" s="604"/>
    </row>
    <row r="66" spans="1:9">
      <c r="A66" s="1184">
        <v>3.8</v>
      </c>
      <c r="B66" s="604"/>
      <c r="C66" s="604" t="s">
        <v>203</v>
      </c>
      <c r="D66" s="604"/>
      <c r="E66" s="604"/>
      <c r="F66" s="604"/>
      <c r="G66" s="604"/>
      <c r="H66" s="604"/>
      <c r="I66" s="604"/>
    </row>
    <row r="67" spans="1:9">
      <c r="A67" s="1184">
        <v>3.9</v>
      </c>
      <c r="B67" s="604"/>
      <c r="C67" s="604" t="s">
        <v>203</v>
      </c>
      <c r="D67" s="604"/>
      <c r="E67" s="604"/>
      <c r="F67" s="604"/>
      <c r="G67" s="604"/>
      <c r="H67" s="604"/>
      <c r="I67" s="604"/>
    </row>
    <row r="68" spans="1:9">
      <c r="A68" s="1185" t="s">
        <v>252</v>
      </c>
      <c r="B68" s="604"/>
      <c r="C68" s="604" t="s">
        <v>203</v>
      </c>
      <c r="D68" s="604"/>
      <c r="E68" s="604"/>
      <c r="F68" s="604"/>
      <c r="G68" s="604"/>
      <c r="H68" s="604"/>
      <c r="I68" s="604"/>
    </row>
    <row r="69" spans="1:9">
      <c r="A69" s="1184">
        <v>3.11</v>
      </c>
      <c r="B69" s="604"/>
      <c r="C69" s="604" t="s">
        <v>203</v>
      </c>
      <c r="D69" s="604"/>
      <c r="E69" s="604"/>
      <c r="F69" s="604"/>
      <c r="G69" s="604"/>
      <c r="H69" s="604"/>
      <c r="I69" s="604"/>
    </row>
    <row r="70" spans="1:9">
      <c r="A70" s="1184">
        <v>3.12</v>
      </c>
      <c r="B70" s="604"/>
      <c r="C70" s="604" t="s">
        <v>203</v>
      </c>
      <c r="D70" s="604"/>
      <c r="E70" s="604"/>
      <c r="F70" s="604"/>
      <c r="G70" s="604"/>
      <c r="H70" s="604"/>
      <c r="I70" s="604"/>
    </row>
    <row r="71" spans="1:9">
      <c r="A71" s="1184">
        <v>3.13</v>
      </c>
      <c r="B71" s="604"/>
      <c r="C71" s="604" t="s">
        <v>203</v>
      </c>
      <c r="D71" s="604"/>
      <c r="E71" s="604"/>
      <c r="F71" s="604"/>
      <c r="G71" s="604"/>
      <c r="H71" s="604"/>
      <c r="I71" s="604"/>
    </row>
    <row r="72" spans="1:9">
      <c r="A72" s="1184">
        <v>3.14</v>
      </c>
      <c r="B72" s="604"/>
      <c r="C72" s="604" t="s">
        <v>203</v>
      </c>
      <c r="D72" s="604"/>
      <c r="E72" s="604"/>
      <c r="F72" s="604"/>
      <c r="G72" s="604"/>
      <c r="H72" s="604"/>
      <c r="I72" s="604"/>
    </row>
    <row r="73" spans="1:9">
      <c r="A73" s="1184">
        <v>3.15</v>
      </c>
      <c r="B73" s="604"/>
      <c r="C73" s="604" t="s">
        <v>203</v>
      </c>
      <c r="D73" s="604"/>
      <c r="E73" s="604"/>
      <c r="F73" s="604"/>
      <c r="G73" s="604"/>
      <c r="H73" s="604"/>
      <c r="I73" s="604"/>
    </row>
    <row r="74" spans="1:9">
      <c r="A74" s="1184">
        <v>3.16</v>
      </c>
      <c r="B74" s="604"/>
      <c r="C74" s="604" t="s">
        <v>203</v>
      </c>
      <c r="D74" s="604"/>
      <c r="E74" s="604"/>
      <c r="F74" s="604"/>
      <c r="G74" s="604"/>
      <c r="H74" s="604"/>
      <c r="I74" s="604"/>
    </row>
    <row r="75" spans="1:9">
      <c r="A75" s="1184">
        <v>3.17</v>
      </c>
      <c r="B75" s="604"/>
      <c r="C75" s="604" t="s">
        <v>203</v>
      </c>
      <c r="D75" s="604"/>
      <c r="E75" s="604"/>
      <c r="F75" s="604"/>
      <c r="G75" s="604"/>
      <c r="H75" s="604"/>
      <c r="I75" s="604"/>
    </row>
    <row r="76" spans="1:9">
      <c r="A76" s="1184">
        <v>3.18</v>
      </c>
      <c r="B76" s="604"/>
      <c r="C76" s="604" t="s">
        <v>203</v>
      </c>
      <c r="D76" s="604"/>
      <c r="E76" s="604"/>
      <c r="F76" s="604"/>
      <c r="G76" s="604"/>
      <c r="H76" s="604"/>
      <c r="I76" s="604"/>
    </row>
    <row r="77" spans="1:9">
      <c r="A77" s="1184">
        <v>3.19</v>
      </c>
      <c r="B77" s="604"/>
      <c r="C77" s="604" t="s">
        <v>203</v>
      </c>
      <c r="D77" s="604"/>
      <c r="E77" s="604"/>
      <c r="F77" s="604"/>
      <c r="G77" s="604"/>
      <c r="H77" s="604"/>
      <c r="I77" s="604"/>
    </row>
    <row r="78" spans="1:9">
      <c r="A78" s="1185" t="s">
        <v>253</v>
      </c>
      <c r="B78" s="604"/>
      <c r="C78" s="604" t="s">
        <v>203</v>
      </c>
      <c r="D78" s="604"/>
      <c r="E78" s="604"/>
      <c r="F78" s="604"/>
      <c r="G78" s="604"/>
      <c r="H78" s="604"/>
      <c r="I78" s="604"/>
    </row>
    <row r="81" spans="1:7" s="725" customFormat="1" ht="18.600000000000001">
      <c r="A81" s="420" t="s">
        <v>254</v>
      </c>
      <c r="B81" s="420"/>
      <c r="C81" s="420"/>
      <c r="D81" s="420"/>
      <c r="E81" s="420"/>
      <c r="F81" s="420"/>
      <c r="G81" s="420"/>
    </row>
    <row r="82" spans="1:7" ht="27.75" customHeight="1">
      <c r="A82" s="1224" t="s">
        <v>255</v>
      </c>
      <c r="B82" s="1224"/>
      <c r="C82" s="1224"/>
      <c r="D82" s="1224"/>
      <c r="E82" s="1224"/>
      <c r="F82" s="1224"/>
    </row>
    <row r="83" spans="1:7">
      <c r="A83" s="737" t="s">
        <v>48</v>
      </c>
      <c r="B83" s="740">
        <v>1</v>
      </c>
      <c r="C83" s="619">
        <v>2</v>
      </c>
      <c r="D83" s="619">
        <v>3</v>
      </c>
      <c r="E83" s="619">
        <v>4</v>
      </c>
      <c r="F83" s="619">
        <v>5</v>
      </c>
      <c r="G83" s="619">
        <v>6</v>
      </c>
    </row>
    <row r="84" spans="1:7" ht="29.1">
      <c r="A84" s="600" t="s">
        <v>18</v>
      </c>
      <c r="B84" s="741" t="s">
        <v>256</v>
      </c>
      <c r="C84" s="741" t="s">
        <v>257</v>
      </c>
      <c r="D84" s="553" t="s">
        <v>208</v>
      </c>
      <c r="E84" s="617" t="s">
        <v>258</v>
      </c>
      <c r="F84" s="617" t="s">
        <v>259</v>
      </c>
      <c r="G84" s="617" t="s">
        <v>260</v>
      </c>
    </row>
    <row r="85" spans="1:7">
      <c r="A85" s="740">
        <v>4.0999999999999996</v>
      </c>
      <c r="B85" s="742"/>
      <c r="C85" s="729"/>
      <c r="D85" s="729"/>
      <c r="E85" s="729"/>
      <c r="F85" s="729"/>
      <c r="G85" s="729"/>
    </row>
    <row r="86" spans="1:7">
      <c r="A86" s="740">
        <v>4.2</v>
      </c>
      <c r="B86" s="742"/>
      <c r="C86" s="729"/>
      <c r="D86" s="729"/>
      <c r="E86" s="729"/>
      <c r="F86" s="729"/>
      <c r="G86" s="729"/>
    </row>
    <row r="87" spans="1:7">
      <c r="A87" s="740">
        <v>4.3</v>
      </c>
      <c r="B87" s="742"/>
      <c r="C87" s="729"/>
      <c r="D87" s="729"/>
      <c r="E87" s="729"/>
      <c r="F87" s="729"/>
      <c r="G87" s="729"/>
    </row>
    <row r="88" spans="1:7">
      <c r="A88" s="740">
        <v>4.4000000000000004</v>
      </c>
      <c r="B88" s="742"/>
      <c r="C88" s="729"/>
      <c r="D88" s="729"/>
      <c r="E88" s="729"/>
      <c r="F88" s="729"/>
      <c r="G88" s="729"/>
    </row>
    <row r="89" spans="1:7">
      <c r="A89" s="740">
        <v>4.5</v>
      </c>
      <c r="B89" s="742"/>
      <c r="C89" s="729"/>
      <c r="D89" s="729"/>
      <c r="E89" s="729"/>
      <c r="F89" s="729"/>
      <c r="G89" s="729"/>
    </row>
    <row r="90" spans="1:7">
      <c r="A90" s="740">
        <v>4.5999999999999996</v>
      </c>
      <c r="B90" s="742"/>
      <c r="C90" s="729"/>
      <c r="D90" s="729"/>
      <c r="E90" s="729"/>
      <c r="F90" s="729"/>
      <c r="G90" s="729"/>
    </row>
    <row r="91" spans="1:7">
      <c r="A91" s="740">
        <v>4.7</v>
      </c>
      <c r="B91" s="742"/>
      <c r="C91" s="729"/>
      <c r="D91" s="729"/>
      <c r="E91" s="729"/>
      <c r="F91" s="729"/>
      <c r="G91" s="729"/>
    </row>
    <row r="92" spans="1:7">
      <c r="A92" s="740">
        <v>4.8</v>
      </c>
      <c r="B92" s="742"/>
      <c r="C92" s="729"/>
      <c r="D92" s="729"/>
      <c r="E92" s="729"/>
      <c r="F92" s="729"/>
      <c r="G92" s="729"/>
    </row>
    <row r="93" spans="1:7">
      <c r="A93" s="740">
        <v>4.9000000000000004</v>
      </c>
      <c r="B93" s="742"/>
      <c r="C93" s="729"/>
      <c r="D93" s="729"/>
      <c r="E93" s="729"/>
      <c r="F93" s="729"/>
      <c r="G93" s="729"/>
    </row>
    <row r="94" spans="1:7">
      <c r="A94" s="1179" t="s">
        <v>261</v>
      </c>
      <c r="B94" s="742"/>
      <c r="C94" s="729"/>
      <c r="D94" s="729"/>
      <c r="E94" s="729"/>
      <c r="F94" s="729"/>
      <c r="G94" s="729"/>
    </row>
    <row r="95" spans="1:7">
      <c r="A95" s="1179" t="s">
        <v>262</v>
      </c>
      <c r="B95" s="742"/>
      <c r="C95" s="729"/>
      <c r="D95" s="729"/>
      <c r="E95" s="729"/>
      <c r="F95" s="729"/>
      <c r="G95" s="729"/>
    </row>
    <row r="96" spans="1:7">
      <c r="A96" s="1179" t="s">
        <v>263</v>
      </c>
      <c r="B96" s="742"/>
      <c r="C96" s="729"/>
      <c r="D96" s="729"/>
      <c r="E96" s="729"/>
      <c r="F96" s="729"/>
      <c r="G96" s="729"/>
    </row>
    <row r="97" spans="1:7">
      <c r="A97" s="1179" t="s">
        <v>264</v>
      </c>
      <c r="B97" s="742"/>
      <c r="C97" s="729"/>
      <c r="D97" s="729"/>
      <c r="E97" s="729"/>
      <c r="F97" s="729"/>
      <c r="G97" s="729"/>
    </row>
    <row r="98" spans="1:7">
      <c r="A98" s="1179" t="s">
        <v>265</v>
      </c>
      <c r="B98" s="742"/>
      <c r="C98" s="729"/>
      <c r="D98" s="729"/>
      <c r="E98" s="729"/>
      <c r="F98" s="729"/>
      <c r="G98" s="729"/>
    </row>
    <row r="99" spans="1:7">
      <c r="A99" s="1179" t="s">
        <v>266</v>
      </c>
      <c r="B99" s="742"/>
      <c r="C99" s="729"/>
      <c r="D99" s="729"/>
      <c r="E99" s="729"/>
      <c r="F99" s="729"/>
      <c r="G99" s="729"/>
    </row>
    <row r="101" spans="1:7" s="725" customFormat="1" ht="18.600000000000001">
      <c r="A101" s="420" t="s">
        <v>267</v>
      </c>
      <c r="B101" s="420"/>
      <c r="C101" s="420"/>
    </row>
    <row r="102" spans="1:7">
      <c r="A102" s="601" t="s">
        <v>59</v>
      </c>
      <c r="B102" s="726"/>
      <c r="C102" s="163">
        <v>1</v>
      </c>
    </row>
    <row r="103" spans="1:7">
      <c r="A103" s="600" t="s">
        <v>18</v>
      </c>
      <c r="B103" s="602" t="s">
        <v>20</v>
      </c>
      <c r="C103" s="602"/>
    </row>
    <row r="104" spans="1:7">
      <c r="A104" s="731" t="s">
        <v>268</v>
      </c>
      <c r="B104" s="735" t="s">
        <v>269</v>
      </c>
      <c r="C104" s="729"/>
    </row>
    <row r="105" spans="1:7">
      <c r="A105" s="731" t="s">
        <v>270</v>
      </c>
      <c r="B105" s="735" t="s">
        <v>271</v>
      </c>
      <c r="C105" s="729"/>
    </row>
    <row r="106" spans="1:7">
      <c r="A106" s="731" t="s">
        <v>272</v>
      </c>
      <c r="B106" s="735" t="s">
        <v>273</v>
      </c>
      <c r="C106" s="729"/>
    </row>
    <row r="107" spans="1:7">
      <c r="A107" s="731" t="s">
        <v>274</v>
      </c>
      <c r="B107" s="735" t="s">
        <v>222</v>
      </c>
      <c r="C107" s="729"/>
    </row>
    <row r="108" spans="1:7">
      <c r="A108" s="731" t="s">
        <v>275</v>
      </c>
      <c r="B108" s="735" t="s">
        <v>224</v>
      </c>
      <c r="C108" s="729"/>
    </row>
    <row r="109" spans="1:7">
      <c r="A109" s="600">
        <v>5.6</v>
      </c>
      <c r="B109" s="735" t="s">
        <v>276</v>
      </c>
      <c r="C109" s="729"/>
    </row>
    <row r="110" spans="1:7">
      <c r="A110" s="600">
        <v>5.7</v>
      </c>
      <c r="B110" s="736" t="s">
        <v>277</v>
      </c>
      <c r="C110" s="729"/>
    </row>
    <row r="111" spans="1:7">
      <c r="A111" s="731" t="s">
        <v>278</v>
      </c>
      <c r="B111" s="736" t="s">
        <v>279</v>
      </c>
      <c r="C111" s="743" t="s">
        <v>229</v>
      </c>
    </row>
    <row r="112" spans="1:7">
      <c r="A112" s="731" t="s">
        <v>280</v>
      </c>
      <c r="B112" s="736" t="s">
        <v>281</v>
      </c>
      <c r="C112" s="729"/>
    </row>
    <row r="115" spans="1:4" s="725" customFormat="1" ht="18.600000000000001">
      <c r="A115" s="420" t="s">
        <v>282</v>
      </c>
      <c r="B115" s="420"/>
      <c r="C115" s="420"/>
    </row>
    <row r="116" spans="1:4" ht="38.25" customHeight="1">
      <c r="A116" s="1221" t="s">
        <v>283</v>
      </c>
      <c r="B116" s="1221"/>
      <c r="C116" s="1221"/>
    </row>
    <row r="117" spans="1:4">
      <c r="A117" s="737" t="s">
        <v>284</v>
      </c>
      <c r="B117" s="726"/>
      <c r="C117" s="163">
        <v>1</v>
      </c>
    </row>
    <row r="118" spans="1:4">
      <c r="A118" s="600" t="s">
        <v>18</v>
      </c>
      <c r="B118" s="602" t="s">
        <v>20</v>
      </c>
      <c r="C118" s="738"/>
    </row>
    <row r="119" spans="1:4" ht="28.5" customHeight="1">
      <c r="A119" s="698" t="s">
        <v>285</v>
      </c>
      <c r="B119" s="1222" t="s">
        <v>286</v>
      </c>
      <c r="C119" s="1223"/>
    </row>
    <row r="120" spans="1:4">
      <c r="A120" s="739" t="s">
        <v>287</v>
      </c>
      <c r="B120" s="715" t="s">
        <v>288</v>
      </c>
      <c r="C120" s="838"/>
    </row>
    <row r="121" spans="1:4">
      <c r="A121" s="698" t="s">
        <v>289</v>
      </c>
      <c r="B121" s="735" t="s">
        <v>271</v>
      </c>
      <c r="C121" s="838"/>
      <c r="D121" t="s">
        <v>203</v>
      </c>
    </row>
    <row r="122" spans="1:4">
      <c r="A122" s="698" t="s">
        <v>290</v>
      </c>
      <c r="B122" s="735" t="s">
        <v>273</v>
      </c>
      <c r="C122" s="729"/>
    </row>
    <row r="123" spans="1:4">
      <c r="A123" s="698" t="s">
        <v>291</v>
      </c>
      <c r="B123" s="735" t="s">
        <v>222</v>
      </c>
      <c r="C123" s="838"/>
    </row>
    <row r="124" spans="1:4">
      <c r="A124" s="698" t="s">
        <v>292</v>
      </c>
      <c r="B124" s="735" t="s">
        <v>224</v>
      </c>
      <c r="C124" s="838"/>
    </row>
    <row r="125" spans="1:4">
      <c r="A125" s="698" t="s">
        <v>293</v>
      </c>
      <c r="B125" s="735" t="s">
        <v>276</v>
      </c>
      <c r="C125" s="838"/>
    </row>
    <row r="126" spans="1:4">
      <c r="A126" s="698" t="s">
        <v>294</v>
      </c>
      <c r="B126" s="736" t="s">
        <v>277</v>
      </c>
      <c r="C126" s="838"/>
    </row>
    <row r="127" spans="1:4">
      <c r="A127" s="739" t="s">
        <v>295</v>
      </c>
      <c r="B127" s="736" t="s">
        <v>279</v>
      </c>
      <c r="C127" s="838" t="s">
        <v>229</v>
      </c>
    </row>
    <row r="128" spans="1:4">
      <c r="A128" s="739" t="s">
        <v>296</v>
      </c>
      <c r="B128" s="736" t="s">
        <v>281</v>
      </c>
      <c r="C128" s="838"/>
    </row>
    <row r="129" spans="1:3">
      <c r="A129" s="739" t="s">
        <v>297</v>
      </c>
      <c r="B129" s="735" t="s">
        <v>298</v>
      </c>
      <c r="C129" s="729"/>
    </row>
  </sheetData>
  <mergeCells count="6">
    <mergeCell ref="A2:B2"/>
    <mergeCell ref="A116:C116"/>
    <mergeCell ref="B119:C119"/>
    <mergeCell ref="A82:F82"/>
    <mergeCell ref="A42:E42"/>
    <mergeCell ref="A56:I56"/>
  </mergeCells>
  <dataValidations count="1">
    <dataValidation type="list" allowBlank="1" showInputMessage="1" showErrorMessage="1" sqref="C129" xr:uid="{00000000-0002-0000-0300-000000000000}">
      <formula1>"Audit, Compilation, Review, Other (Explain in Footnotes)"</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R82"/>
  <sheetViews>
    <sheetView topLeftCell="A46" zoomScaleNormal="100" workbookViewId="0">
      <selection activeCell="B69" sqref="B69"/>
    </sheetView>
  </sheetViews>
  <sheetFormatPr defaultColWidth="8.85546875" defaultRowHeight="14.45"/>
  <cols>
    <col min="1" max="1" width="16.5703125" customWidth="1"/>
    <col min="2" max="2" width="58.5703125" bestFit="1" customWidth="1"/>
    <col min="3" max="3" width="12.140625" customWidth="1"/>
    <col min="4" max="4" width="11.140625" customWidth="1"/>
    <col min="6" max="6" width="4.7109375" customWidth="1"/>
    <col min="7" max="7" width="16.140625" customWidth="1"/>
    <col min="8" max="8" width="15.42578125" customWidth="1"/>
    <col min="10" max="10" width="15.7109375" customWidth="1"/>
    <col min="11" max="11" width="13.7109375" customWidth="1"/>
  </cols>
  <sheetData>
    <row r="2" spans="1:18" ht="21">
      <c r="A2" s="1220" t="s">
        <v>188</v>
      </c>
      <c r="B2" s="1220"/>
      <c r="C2" s="1"/>
      <c r="D2" s="2"/>
      <c r="E2" s="2"/>
      <c r="F2" s="2"/>
    </row>
    <row r="3" spans="1:18" ht="21">
      <c r="A3" s="1226" t="s">
        <v>299</v>
      </c>
      <c r="B3" s="1226"/>
      <c r="C3" s="1"/>
      <c r="D3" s="2"/>
      <c r="E3" s="2"/>
      <c r="F3" s="2"/>
    </row>
    <row r="4" spans="1:18" ht="12.75" customHeight="1">
      <c r="A4" s="5"/>
      <c r="B4" s="1"/>
      <c r="C4" s="1"/>
      <c r="D4" s="2"/>
      <c r="E4" s="2"/>
      <c r="F4" s="2"/>
    </row>
    <row r="5" spans="1:18">
      <c r="A5" s="6"/>
      <c r="B5" s="1"/>
      <c r="C5" s="1"/>
      <c r="D5" s="2"/>
      <c r="E5" s="2"/>
      <c r="F5" s="3"/>
    </row>
    <row r="6" spans="1:18">
      <c r="A6" s="7" t="s">
        <v>3</v>
      </c>
      <c r="B6" s="1"/>
      <c r="C6" s="1"/>
      <c r="D6" s="2"/>
      <c r="E6" s="2"/>
      <c r="F6" s="3"/>
    </row>
    <row r="7" spans="1:18">
      <c r="A7" s="474" t="s">
        <v>190</v>
      </c>
      <c r="B7" s="1" t="s">
        <v>4</v>
      </c>
      <c r="C7" s="1"/>
      <c r="D7" s="2"/>
      <c r="E7" s="2"/>
      <c r="F7" s="3"/>
    </row>
    <row r="8" spans="1:18">
      <c r="A8" s="473" t="s">
        <v>191</v>
      </c>
      <c r="B8" s="1" t="s">
        <v>5</v>
      </c>
      <c r="C8" s="1"/>
      <c r="D8" s="2"/>
      <c r="E8" s="2"/>
      <c r="F8" s="3"/>
    </row>
    <row r="9" spans="1:18">
      <c r="A9" s="472" t="s">
        <v>192</v>
      </c>
      <c r="B9" s="1" t="s">
        <v>6</v>
      </c>
      <c r="C9" s="1"/>
      <c r="D9" s="2"/>
      <c r="E9" s="2"/>
      <c r="F9" s="3"/>
    </row>
    <row r="10" spans="1:18">
      <c r="A10" s="471" t="s">
        <v>193</v>
      </c>
      <c r="B10" s="1" t="s">
        <v>7</v>
      </c>
      <c r="C10" s="1"/>
      <c r="D10" s="2"/>
      <c r="E10" s="2"/>
      <c r="F10" s="3"/>
    </row>
    <row r="11" spans="1:18">
      <c r="A11" s="12" t="s">
        <v>194</v>
      </c>
      <c r="B11" s="1" t="s">
        <v>8</v>
      </c>
      <c r="C11" s="1"/>
      <c r="D11" s="2"/>
      <c r="E11" s="2"/>
      <c r="F11" s="3"/>
    </row>
    <row r="12" spans="1:18">
      <c r="A12" s="13" t="s">
        <v>195</v>
      </c>
      <c r="B12" s="1" t="s">
        <v>9</v>
      </c>
      <c r="C12" s="1"/>
      <c r="D12" s="2"/>
      <c r="E12" s="2"/>
      <c r="F12" s="3"/>
      <c r="G12" s="540"/>
      <c r="H12" s="540"/>
      <c r="I12" s="540"/>
      <c r="J12" s="540"/>
      <c r="K12" s="540"/>
      <c r="L12" s="541"/>
      <c r="M12" s="541"/>
      <c r="N12" s="541"/>
      <c r="O12" s="541"/>
      <c r="P12" s="541"/>
      <c r="Q12" s="541"/>
      <c r="R12" s="540"/>
    </row>
    <row r="13" spans="1:18" ht="17.25" customHeight="1">
      <c r="A13" s="469" t="s">
        <v>196</v>
      </c>
      <c r="B13" s="1" t="s">
        <v>10</v>
      </c>
      <c r="C13" s="1"/>
      <c r="D13" s="2"/>
      <c r="E13" s="2"/>
      <c r="F13" s="3"/>
    </row>
    <row r="14" spans="1:18" ht="15" thickBot="1">
      <c r="A14" s="470" t="s">
        <v>197</v>
      </c>
      <c r="B14" s="1" t="s">
        <v>11</v>
      </c>
      <c r="C14" s="1"/>
      <c r="D14" s="2"/>
      <c r="E14" s="2"/>
      <c r="F14" s="3"/>
    </row>
    <row r="15" spans="1:18" ht="15" thickBot="1">
      <c r="A15" s="475" t="s">
        <v>198</v>
      </c>
      <c r="B15" s="1" t="s">
        <v>199</v>
      </c>
      <c r="C15" s="1"/>
      <c r="D15" s="2"/>
      <c r="E15" s="2"/>
      <c r="F15" s="3"/>
    </row>
    <row r="16" spans="1:18">
      <c r="A16" s="1"/>
      <c r="B16" s="1"/>
      <c r="C16" s="1"/>
      <c r="D16" s="2"/>
      <c r="E16" s="2"/>
      <c r="F16" s="3"/>
    </row>
    <row r="17" spans="1:6">
      <c r="A17" s="1"/>
      <c r="B17" s="1"/>
      <c r="C17" s="1"/>
      <c r="D17" s="2"/>
      <c r="E17" s="2"/>
      <c r="F17" s="3"/>
    </row>
    <row r="18" spans="1:6">
      <c r="A18" s="17"/>
      <c r="B18" s="18"/>
      <c r="C18" s="1"/>
      <c r="D18" s="2"/>
      <c r="E18" s="2"/>
      <c r="F18" s="2"/>
    </row>
    <row r="19" spans="1:6" ht="15.6">
      <c r="B19" s="542" t="s">
        <v>300</v>
      </c>
      <c r="C19" s="542"/>
      <c r="D19" s="542"/>
      <c r="E19" s="542"/>
    </row>
    <row r="20" spans="1:6">
      <c r="A20" s="543" t="s">
        <v>15</v>
      </c>
      <c r="B20" s="543"/>
      <c r="C20" s="210">
        <v>1</v>
      </c>
      <c r="D20" s="210">
        <v>2</v>
      </c>
      <c r="E20" s="210">
        <v>3</v>
      </c>
    </row>
    <row r="21" spans="1:6" ht="26.1">
      <c r="A21" s="544" t="s">
        <v>18</v>
      </c>
      <c r="B21" s="193" t="s">
        <v>301</v>
      </c>
      <c r="C21" s="46" t="s">
        <v>302</v>
      </c>
      <c r="D21" s="46" t="s">
        <v>303</v>
      </c>
      <c r="E21" s="46" t="s">
        <v>304</v>
      </c>
    </row>
    <row r="22" spans="1:6">
      <c r="A22" s="545" t="s">
        <v>305</v>
      </c>
      <c r="B22" s="546" t="s">
        <v>306</v>
      </c>
      <c r="C22" s="55"/>
      <c r="D22" s="55"/>
      <c r="E22" s="519">
        <f>C22+D22</f>
        <v>0</v>
      </c>
    </row>
    <row r="23" spans="1:6">
      <c r="A23" s="545" t="s">
        <v>307</v>
      </c>
      <c r="B23" s="547" t="s">
        <v>308</v>
      </c>
      <c r="C23" s="55"/>
      <c r="D23" s="55"/>
      <c r="E23" s="519">
        <f t="shared" ref="E23:E33" si="0">C23+D23</f>
        <v>0</v>
      </c>
    </row>
    <row r="24" spans="1:6">
      <c r="A24" s="545" t="s">
        <v>309</v>
      </c>
      <c r="B24" s="547" t="s">
        <v>310</v>
      </c>
      <c r="C24" s="55"/>
      <c r="D24" s="55"/>
      <c r="E24" s="519">
        <f t="shared" si="0"/>
        <v>0</v>
      </c>
    </row>
    <row r="25" spans="1:6">
      <c r="A25" s="545" t="s">
        <v>311</v>
      </c>
      <c r="B25" s="548" t="s">
        <v>312</v>
      </c>
      <c r="C25" s="55"/>
      <c r="D25" s="55"/>
      <c r="E25" s="519">
        <f t="shared" si="0"/>
        <v>0</v>
      </c>
    </row>
    <row r="26" spans="1:6">
      <c r="A26" s="545" t="s">
        <v>313</v>
      </c>
      <c r="B26" s="547" t="s">
        <v>314</v>
      </c>
      <c r="C26" s="55"/>
      <c r="D26" s="55"/>
      <c r="E26" s="519">
        <f t="shared" si="0"/>
        <v>0</v>
      </c>
    </row>
    <row r="27" spans="1:6">
      <c r="A27" s="545" t="s">
        <v>315</v>
      </c>
      <c r="B27" s="547" t="s">
        <v>316</v>
      </c>
      <c r="C27" s="55"/>
      <c r="D27" s="55"/>
      <c r="E27" s="519">
        <f t="shared" si="0"/>
        <v>0</v>
      </c>
    </row>
    <row r="28" spans="1:6">
      <c r="A28" s="545" t="s">
        <v>35</v>
      </c>
      <c r="B28" s="547" t="s">
        <v>317</v>
      </c>
      <c r="C28" s="55"/>
      <c r="D28" s="55"/>
      <c r="E28" s="519">
        <f t="shared" si="0"/>
        <v>0</v>
      </c>
    </row>
    <row r="29" spans="1:6">
      <c r="A29" s="545" t="s">
        <v>318</v>
      </c>
      <c r="B29" s="549" t="s">
        <v>319</v>
      </c>
      <c r="C29" s="55"/>
      <c r="D29" s="55"/>
      <c r="E29" s="519">
        <f t="shared" si="0"/>
        <v>0</v>
      </c>
    </row>
    <row r="30" spans="1:6">
      <c r="A30" s="545" t="s">
        <v>320</v>
      </c>
      <c r="B30" s="549" t="s">
        <v>321</v>
      </c>
      <c r="C30" s="55"/>
      <c r="D30" s="55"/>
      <c r="E30" s="519">
        <f t="shared" si="0"/>
        <v>0</v>
      </c>
    </row>
    <row r="31" spans="1:6">
      <c r="A31" s="550" t="s">
        <v>40</v>
      </c>
      <c r="B31" s="549" t="s">
        <v>322</v>
      </c>
      <c r="C31" s="55"/>
      <c r="D31" s="55"/>
      <c r="E31" s="519">
        <f t="shared" si="0"/>
        <v>0</v>
      </c>
    </row>
    <row r="32" spans="1:6">
      <c r="A32" s="550" t="s">
        <v>42</v>
      </c>
      <c r="B32" s="549" t="s">
        <v>323</v>
      </c>
      <c r="C32" s="55"/>
      <c r="D32" s="55"/>
      <c r="E32" s="519">
        <f t="shared" si="0"/>
        <v>0</v>
      </c>
    </row>
    <row r="33" spans="1:5">
      <c r="A33" s="550" t="s">
        <v>44</v>
      </c>
      <c r="B33" s="549" t="s">
        <v>324</v>
      </c>
      <c r="C33" s="55"/>
      <c r="D33" s="55"/>
      <c r="E33" s="519">
        <f t="shared" si="0"/>
        <v>0</v>
      </c>
    </row>
    <row r="34" spans="1:5">
      <c r="A34" s="550" t="s">
        <v>325</v>
      </c>
      <c r="B34" s="551" t="s">
        <v>326</v>
      </c>
      <c r="C34" s="55"/>
      <c r="D34" s="55"/>
      <c r="E34" s="519">
        <f>C34+D34</f>
        <v>0</v>
      </c>
    </row>
    <row r="35" spans="1:5">
      <c r="A35" s="550" t="s">
        <v>327</v>
      </c>
      <c r="B35" s="549" t="s">
        <v>328</v>
      </c>
      <c r="C35" s="55"/>
      <c r="D35" s="55"/>
      <c r="E35" s="519">
        <f>C35+D35</f>
        <v>0</v>
      </c>
    </row>
    <row r="36" spans="1:5">
      <c r="A36" s="550" t="s">
        <v>329</v>
      </c>
      <c r="B36" s="552" t="s">
        <v>330</v>
      </c>
      <c r="C36" s="55"/>
      <c r="D36" s="55"/>
      <c r="E36" s="519">
        <f>C36+D36</f>
        <v>0</v>
      </c>
    </row>
    <row r="37" spans="1:5">
      <c r="A37" s="553">
        <v>100</v>
      </c>
      <c r="B37" s="554" t="s">
        <v>331</v>
      </c>
      <c r="C37" s="555">
        <f>SUM(C22:C36)</f>
        <v>0</v>
      </c>
      <c r="D37" s="555">
        <f>SUM(D22:D36)</f>
        <v>0</v>
      </c>
      <c r="E37" s="555">
        <f>SUM(E22:E36)</f>
        <v>0</v>
      </c>
    </row>
    <row r="38" spans="1:5">
      <c r="A38" s="264"/>
      <c r="B38" s="264"/>
      <c r="C38" s="264"/>
      <c r="D38" s="264"/>
      <c r="E38" s="264"/>
    </row>
    <row r="39" spans="1:5">
      <c r="A39" s="264"/>
      <c r="B39" s="556"/>
      <c r="C39" s="557"/>
    </row>
    <row r="40" spans="1:5" ht="15.6">
      <c r="A40" s="1106"/>
      <c r="B40" s="1107" t="s">
        <v>332</v>
      </c>
      <c r="C40" s="1107"/>
      <c r="D40" s="1106"/>
      <c r="E40" s="1106"/>
    </row>
    <row r="41" spans="1:5">
      <c r="A41" s="1108" t="s">
        <v>50</v>
      </c>
      <c r="B41" s="1108"/>
      <c r="C41" s="1109">
        <v>1</v>
      </c>
      <c r="D41" s="1110">
        <v>2</v>
      </c>
      <c r="E41" s="1106"/>
    </row>
    <row r="42" spans="1:5" ht="26.1">
      <c r="A42" s="1111" t="s">
        <v>18</v>
      </c>
      <c r="B42" s="1112" t="s">
        <v>20</v>
      </c>
      <c r="C42" s="1108" t="s">
        <v>333</v>
      </c>
      <c r="D42" s="1113" t="s">
        <v>303</v>
      </c>
      <c r="E42" s="1106"/>
    </row>
    <row r="43" spans="1:5">
      <c r="A43" s="1114">
        <v>2.1</v>
      </c>
      <c r="B43" s="1115" t="s">
        <v>334</v>
      </c>
      <c r="C43" s="1116"/>
      <c r="D43" s="1116"/>
      <c r="E43" s="1106"/>
    </row>
    <row r="44" spans="1:5">
      <c r="A44" s="1114">
        <v>2.2000000000000002</v>
      </c>
      <c r="B44" s="1115" t="s">
        <v>335</v>
      </c>
      <c r="C44" s="1116"/>
      <c r="D44" s="1116"/>
      <c r="E44" s="1106"/>
    </row>
    <row r="45" spans="1:5">
      <c r="A45" s="1114">
        <v>2.2999999999999998</v>
      </c>
      <c r="B45" s="1115" t="s">
        <v>336</v>
      </c>
      <c r="C45" s="1116"/>
      <c r="D45" s="1116"/>
      <c r="E45" s="1106"/>
    </row>
    <row r="46" spans="1:5">
      <c r="A46" s="1114">
        <v>2.4</v>
      </c>
      <c r="B46" s="1115" t="s">
        <v>336</v>
      </c>
      <c r="C46" s="1116"/>
      <c r="D46" s="1116"/>
      <c r="E46" s="1106"/>
    </row>
    <row r="47" spans="1:5">
      <c r="A47" s="1114">
        <v>2.5</v>
      </c>
      <c r="B47" s="1115" t="s">
        <v>337</v>
      </c>
      <c r="C47" s="1117"/>
      <c r="D47" s="1116"/>
      <c r="E47" s="1106"/>
    </row>
    <row r="48" spans="1:5">
      <c r="A48" s="1118">
        <v>200</v>
      </c>
      <c r="B48" s="1119" t="s">
        <v>338</v>
      </c>
      <c r="C48" s="1120"/>
      <c r="D48" s="1116">
        <f>SUM(D43:D47)</f>
        <v>0</v>
      </c>
      <c r="E48" s="1106"/>
    </row>
    <row r="51" spans="1:6" ht="15.6">
      <c r="A51" s="562"/>
      <c r="B51" s="1227" t="s">
        <v>339</v>
      </c>
      <c r="C51" s="1227"/>
      <c r="F51" s="563"/>
    </row>
    <row r="52" spans="1:6">
      <c r="A52" s="543" t="s">
        <v>50</v>
      </c>
      <c r="B52" s="543"/>
      <c r="C52" s="210">
        <v>1</v>
      </c>
    </row>
    <row r="53" spans="1:6">
      <c r="A53" s="564" t="s">
        <v>18</v>
      </c>
      <c r="B53" s="193" t="s">
        <v>340</v>
      </c>
      <c r="C53" s="565" t="s">
        <v>341</v>
      </c>
    </row>
    <row r="54" spans="1:6">
      <c r="A54" s="566" t="s">
        <v>51</v>
      </c>
      <c r="B54" s="567" t="s">
        <v>342</v>
      </c>
      <c r="C54" s="568"/>
      <c r="E54" s="563" t="s">
        <v>203</v>
      </c>
    </row>
    <row r="55" spans="1:6">
      <c r="A55" s="566" t="s">
        <v>96</v>
      </c>
      <c r="B55" s="569" t="s">
        <v>343</v>
      </c>
      <c r="C55" s="469" t="s">
        <v>203</v>
      </c>
      <c r="E55" s="563" t="s">
        <v>203</v>
      </c>
    </row>
    <row r="56" spans="1:6">
      <c r="A56" s="566" t="s">
        <v>98</v>
      </c>
      <c r="B56" s="567" t="s">
        <v>344</v>
      </c>
      <c r="C56" s="558"/>
    </row>
    <row r="57" spans="1:6">
      <c r="A57" s="570" t="s">
        <v>100</v>
      </c>
      <c r="B57" s="567" t="s">
        <v>345</v>
      </c>
      <c r="C57" s="558"/>
    </row>
    <row r="58" spans="1:6">
      <c r="A58" s="570" t="s">
        <v>102</v>
      </c>
      <c r="B58" s="567" t="s">
        <v>346</v>
      </c>
      <c r="C58" s="558"/>
    </row>
    <row r="59" spans="1:6">
      <c r="A59" s="570" t="s">
        <v>104</v>
      </c>
      <c r="B59" s="567" t="s">
        <v>347</v>
      </c>
      <c r="C59" s="558"/>
    </row>
    <row r="60" spans="1:6">
      <c r="A60" s="570" t="s">
        <v>63</v>
      </c>
      <c r="B60" s="567" t="s">
        <v>72</v>
      </c>
      <c r="C60" s="558"/>
    </row>
    <row r="61" spans="1:6">
      <c r="A61" s="570" t="s">
        <v>107</v>
      </c>
      <c r="B61" s="571" t="s">
        <v>348</v>
      </c>
      <c r="C61" s="558"/>
    </row>
    <row r="62" spans="1:6">
      <c r="A62" s="570" t="s">
        <v>349</v>
      </c>
      <c r="B62" s="572" t="s">
        <v>350</v>
      </c>
      <c r="C62" s="558"/>
    </row>
    <row r="63" spans="1:6">
      <c r="A63" s="570" t="s">
        <v>67</v>
      </c>
      <c r="B63" s="572" t="s">
        <v>351</v>
      </c>
      <c r="C63" s="558"/>
    </row>
    <row r="64" spans="1:6">
      <c r="A64" s="570" t="s">
        <v>69</v>
      </c>
      <c r="B64" s="572" t="s">
        <v>352</v>
      </c>
      <c r="C64" s="558"/>
    </row>
    <row r="65" spans="1:4">
      <c r="A65" s="570" t="s">
        <v>71</v>
      </c>
      <c r="B65" s="571" t="s">
        <v>353</v>
      </c>
      <c r="C65" s="558"/>
    </row>
    <row r="66" spans="1:4">
      <c r="A66" s="573">
        <v>200</v>
      </c>
      <c r="B66" s="574" t="s">
        <v>354</v>
      </c>
      <c r="C66" s="575">
        <f>SUM(C54:C65)</f>
        <v>0</v>
      </c>
    </row>
    <row r="69" spans="1:4" ht="15.6">
      <c r="B69" s="542" t="s">
        <v>355</v>
      </c>
      <c r="C69" s="542"/>
    </row>
    <row r="70" spans="1:4">
      <c r="A70" s="543" t="s">
        <v>17</v>
      </c>
      <c r="B70" s="193"/>
      <c r="C70" s="576">
        <v>1</v>
      </c>
      <c r="D70" s="21">
        <v>2</v>
      </c>
    </row>
    <row r="71" spans="1:4">
      <c r="A71" s="577" t="s">
        <v>18</v>
      </c>
      <c r="B71" s="543" t="s">
        <v>20</v>
      </c>
      <c r="C71" s="543" t="s">
        <v>333</v>
      </c>
      <c r="D71" s="46" t="s">
        <v>341</v>
      </c>
    </row>
    <row r="72" spans="1:4">
      <c r="A72" s="163">
        <v>3.1</v>
      </c>
      <c r="B72" s="22" t="s">
        <v>356</v>
      </c>
      <c r="C72" s="55"/>
      <c r="D72" s="55"/>
    </row>
    <row r="73" spans="1:4">
      <c r="A73" s="163">
        <v>3.2</v>
      </c>
      <c r="B73" s="22" t="s">
        <v>356</v>
      </c>
      <c r="C73" s="55"/>
      <c r="D73" s="55"/>
    </row>
    <row r="74" spans="1:4">
      <c r="A74" s="163">
        <v>3.3</v>
      </c>
      <c r="B74" s="22" t="s">
        <v>356</v>
      </c>
      <c r="C74" s="55"/>
      <c r="D74" s="55"/>
    </row>
    <row r="75" spans="1:4">
      <c r="A75" s="163">
        <v>3.4</v>
      </c>
      <c r="B75" s="22" t="s">
        <v>356</v>
      </c>
      <c r="C75" s="55"/>
      <c r="D75" s="55"/>
    </row>
    <row r="76" spans="1:4">
      <c r="A76" s="163">
        <v>3.5</v>
      </c>
      <c r="B76" s="22" t="s">
        <v>357</v>
      </c>
      <c r="C76" s="504"/>
      <c r="D76" s="55"/>
    </row>
    <row r="77" spans="1:4">
      <c r="A77" s="560">
        <v>300</v>
      </c>
      <c r="B77" s="561" t="s">
        <v>358</v>
      </c>
      <c r="C77" s="504"/>
      <c r="D77" s="555">
        <f>SUM(D72:D76)</f>
        <v>0</v>
      </c>
    </row>
    <row r="79" spans="1:4" ht="15.6">
      <c r="B79" s="1228" t="s">
        <v>304</v>
      </c>
      <c r="C79" s="1228"/>
    </row>
    <row r="80" spans="1:4">
      <c r="A80" s="578" t="s">
        <v>48</v>
      </c>
      <c r="B80" s="21"/>
      <c r="C80" s="21">
        <v>1</v>
      </c>
    </row>
    <row r="81" spans="1:3" ht="15" thickBot="1">
      <c r="A81" s="544" t="s">
        <v>18</v>
      </c>
      <c r="B81" s="268" t="s">
        <v>20</v>
      </c>
      <c r="C81" s="565" t="s">
        <v>359</v>
      </c>
    </row>
    <row r="82" spans="1:3" ht="15" thickBot="1">
      <c r="A82" s="579" t="s">
        <v>360</v>
      </c>
      <c r="B82" s="580" t="s">
        <v>304</v>
      </c>
      <c r="C82" s="581">
        <f>D66+D37</f>
        <v>0</v>
      </c>
    </row>
  </sheetData>
  <mergeCells count="4">
    <mergeCell ref="A3:B3"/>
    <mergeCell ref="B51:C51"/>
    <mergeCell ref="B79:C79"/>
    <mergeCell ref="A2:B2"/>
  </mergeCells>
  <pageMargins left="0.25" right="0.25" top="0.75" bottom="0.75" header="0.3" footer="0.3"/>
  <pageSetup paperSize="5"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5F6CC-7E84-4F42-8AB7-F684F207897C}">
  <dimension ref="A1:K272"/>
  <sheetViews>
    <sheetView topLeftCell="A91" zoomScale="90" zoomScaleNormal="90" workbookViewId="0">
      <selection activeCell="H107" sqref="H107"/>
    </sheetView>
  </sheetViews>
  <sheetFormatPr defaultRowHeight="14.45"/>
  <cols>
    <col min="1" max="1" width="15.42578125" customWidth="1"/>
    <col min="2" max="2" width="53.5703125" customWidth="1"/>
    <col min="3" max="3" width="10.42578125" customWidth="1"/>
    <col min="4" max="4" width="12.5703125" customWidth="1"/>
    <col min="5" max="5" width="12" customWidth="1"/>
    <col min="6" max="6" width="11.5703125" customWidth="1"/>
    <col min="7" max="7" width="11.7109375" customWidth="1"/>
    <col min="8" max="8" width="17.140625" customWidth="1"/>
    <col min="9" max="9" width="44.5703125" customWidth="1"/>
    <col min="10" max="10" width="26" customWidth="1"/>
    <col min="11" max="11" width="14.140625" customWidth="1"/>
  </cols>
  <sheetData>
    <row r="1" spans="1:8" ht="21">
      <c r="A1" s="4" t="s">
        <v>361</v>
      </c>
      <c r="B1" s="4"/>
    </row>
    <row r="2" spans="1:8" ht="21">
      <c r="A2" s="4" t="s">
        <v>362</v>
      </c>
      <c r="B2" s="4"/>
      <c r="C2" s="2"/>
      <c r="D2" s="2"/>
      <c r="E2" s="2"/>
      <c r="F2" s="2"/>
      <c r="H2" t="s">
        <v>203</v>
      </c>
    </row>
    <row r="3" spans="1:8" ht="21">
      <c r="A3" s="5"/>
      <c r="B3" s="1"/>
      <c r="C3" s="2"/>
      <c r="D3" s="2"/>
      <c r="E3" s="2"/>
      <c r="F3" s="2"/>
    </row>
    <row r="4" spans="1:8">
      <c r="A4" s="6"/>
      <c r="B4" s="1"/>
      <c r="C4" s="2"/>
      <c r="D4" s="2"/>
      <c r="E4" s="2"/>
      <c r="F4" s="3"/>
      <c r="H4" t="s">
        <v>203</v>
      </c>
    </row>
    <row r="5" spans="1:8">
      <c r="A5" s="7" t="s">
        <v>3</v>
      </c>
      <c r="B5" s="1"/>
      <c r="C5" s="2"/>
      <c r="D5" s="2"/>
      <c r="E5" s="2"/>
      <c r="F5" s="3"/>
    </row>
    <row r="6" spans="1:8">
      <c r="A6" s="474" t="s">
        <v>190</v>
      </c>
      <c r="B6" s="1" t="s">
        <v>4</v>
      </c>
      <c r="C6" s="2"/>
      <c r="D6" s="2"/>
      <c r="E6" s="2"/>
      <c r="F6" s="3"/>
    </row>
    <row r="7" spans="1:8">
      <c r="A7" s="473" t="s">
        <v>191</v>
      </c>
      <c r="B7" s="1" t="s">
        <v>5</v>
      </c>
      <c r="C7" s="2"/>
      <c r="D7" s="2"/>
      <c r="E7" s="2"/>
      <c r="F7" s="3"/>
    </row>
    <row r="8" spans="1:8">
      <c r="A8" s="472" t="s">
        <v>192</v>
      </c>
      <c r="B8" s="1" t="s">
        <v>6</v>
      </c>
      <c r="C8" s="2"/>
      <c r="D8" s="2"/>
      <c r="E8" s="2"/>
      <c r="F8" s="3"/>
    </row>
    <row r="9" spans="1:8">
      <c r="A9" s="471" t="s">
        <v>193</v>
      </c>
      <c r="B9" s="1" t="s">
        <v>7</v>
      </c>
      <c r="C9" s="2"/>
      <c r="D9" s="2"/>
      <c r="E9" s="2"/>
      <c r="F9" s="3"/>
    </row>
    <row r="10" spans="1:8">
      <c r="A10" s="12" t="s">
        <v>194</v>
      </c>
      <c r="B10" s="1" t="s">
        <v>8</v>
      </c>
      <c r="C10" s="2"/>
      <c r="D10" s="2"/>
      <c r="E10" s="2"/>
      <c r="F10" s="3"/>
    </row>
    <row r="11" spans="1:8">
      <c r="A11" s="13" t="s">
        <v>195</v>
      </c>
      <c r="B11" s="1" t="s">
        <v>9</v>
      </c>
      <c r="C11" s="2"/>
      <c r="D11" s="2"/>
      <c r="E11" s="2"/>
      <c r="F11" s="3"/>
    </row>
    <row r="12" spans="1:8">
      <c r="A12" s="469" t="s">
        <v>196</v>
      </c>
      <c r="B12" s="1" t="s">
        <v>10</v>
      </c>
      <c r="C12" s="2"/>
      <c r="D12" s="2"/>
      <c r="E12" s="2"/>
      <c r="F12" s="3"/>
    </row>
    <row r="13" spans="1:8" ht="15" thickBot="1">
      <c r="A13" s="470" t="s">
        <v>197</v>
      </c>
      <c r="B13" s="1" t="s">
        <v>11</v>
      </c>
      <c r="C13" s="2"/>
      <c r="D13" s="2"/>
      <c r="E13" s="2"/>
      <c r="F13" s="3"/>
    </row>
    <row r="14" spans="1:8" ht="15" thickBot="1">
      <c r="A14" s="475" t="s">
        <v>198</v>
      </c>
      <c r="B14" s="1" t="s">
        <v>199</v>
      </c>
      <c r="C14" s="2"/>
      <c r="D14" s="2"/>
      <c r="E14" s="2"/>
      <c r="F14" s="3"/>
    </row>
    <row r="15" spans="1:8">
      <c r="A15" s="1"/>
      <c r="B15" s="1"/>
      <c r="C15" s="2"/>
      <c r="D15" s="2"/>
      <c r="E15" s="2"/>
      <c r="F15" s="3"/>
    </row>
    <row r="16" spans="1:8">
      <c r="A16" s="17"/>
      <c r="B16" s="1"/>
      <c r="C16" s="2"/>
      <c r="D16" s="2"/>
      <c r="E16" s="2"/>
      <c r="F16" s="2"/>
    </row>
    <row r="17" spans="1:9" ht="18.600000000000001">
      <c r="A17" s="955" t="s">
        <v>363</v>
      </c>
      <c r="B17" s="420"/>
      <c r="C17" s="956"/>
      <c r="D17" s="956"/>
      <c r="E17" s="956"/>
      <c r="F17" s="956"/>
    </row>
    <row r="18" spans="1:9">
      <c r="A18" s="957" t="s">
        <v>15</v>
      </c>
      <c r="B18" s="21"/>
      <c r="C18" s="21">
        <v>1</v>
      </c>
      <c r="D18" s="21">
        <v>2</v>
      </c>
      <c r="E18" s="21">
        <v>3</v>
      </c>
      <c r="F18" s="21">
        <v>4</v>
      </c>
    </row>
    <row r="19" spans="1:9" ht="39.6" thickBot="1">
      <c r="A19" s="491" t="s">
        <v>18</v>
      </c>
      <c r="B19" s="193" t="s">
        <v>20</v>
      </c>
      <c r="C19" s="46" t="s">
        <v>92</v>
      </c>
      <c r="D19" s="46" t="s">
        <v>364</v>
      </c>
      <c r="E19" s="46" t="s">
        <v>365</v>
      </c>
      <c r="F19" s="46" t="s">
        <v>94</v>
      </c>
    </row>
    <row r="20" spans="1:9" ht="15" thickBot="1">
      <c r="A20" s="545" t="s">
        <v>305</v>
      </c>
      <c r="B20" s="958" t="s">
        <v>366</v>
      </c>
      <c r="C20" s="959"/>
      <c r="D20" s="959"/>
      <c r="E20" s="475"/>
      <c r="F20" s="519">
        <f t="shared" ref="F20:F25" si="0">SUM(C20:E20)</f>
        <v>0</v>
      </c>
      <c r="I20" t="s">
        <v>367</v>
      </c>
    </row>
    <row r="21" spans="1:9" ht="15" thickBot="1">
      <c r="A21" s="545">
        <f>A20+0.1</f>
        <v>1.2000000000000002</v>
      </c>
      <c r="B21" s="961" t="s">
        <v>368</v>
      </c>
      <c r="C21" s="959"/>
      <c r="D21" s="959"/>
      <c r="E21" s="475"/>
      <c r="F21" s="519">
        <f t="shared" si="0"/>
        <v>0</v>
      </c>
    </row>
    <row r="22" spans="1:9" ht="15" thickBot="1">
      <c r="A22" s="545">
        <f t="shared" ref="A22" si="1">A21+0.1</f>
        <v>1.3000000000000003</v>
      </c>
      <c r="B22" s="958" t="s">
        <v>369</v>
      </c>
      <c r="C22" s="959"/>
      <c r="D22" s="959"/>
      <c r="E22" s="475"/>
      <c r="F22" s="519">
        <f t="shared" si="0"/>
        <v>0</v>
      </c>
    </row>
    <row r="23" spans="1:9" ht="15" thickBot="1">
      <c r="A23" s="545">
        <v>1.4</v>
      </c>
      <c r="B23" s="958" t="s">
        <v>370</v>
      </c>
      <c r="C23" s="558"/>
      <c r="D23" s="558"/>
      <c r="E23" s="475"/>
      <c r="F23" s="519">
        <f t="shared" si="0"/>
        <v>0</v>
      </c>
    </row>
    <row r="24" spans="1:9">
      <c r="A24" s="545">
        <v>1.5</v>
      </c>
      <c r="B24" s="958" t="s">
        <v>371</v>
      </c>
      <c r="C24" s="967"/>
      <c r="D24" s="558"/>
      <c r="E24" s="968"/>
      <c r="F24" s="519">
        <f t="shared" si="0"/>
        <v>0</v>
      </c>
    </row>
    <row r="25" spans="1:9" ht="15" thickBot="1">
      <c r="A25" s="969" t="s">
        <v>315</v>
      </c>
      <c r="B25" s="1188" t="s">
        <v>372</v>
      </c>
      <c r="C25" s="880"/>
      <c r="D25" s="55"/>
      <c r="E25" s="880"/>
      <c r="F25" s="519">
        <f t="shared" si="0"/>
        <v>0</v>
      </c>
    </row>
    <row r="26" spans="1:9" ht="15" thickBot="1">
      <c r="A26" s="970" t="s">
        <v>373</v>
      </c>
      <c r="B26" s="981" t="s">
        <v>374</v>
      </c>
      <c r="C26" s="1189">
        <f>SUM(C20:C25)</f>
        <v>0</v>
      </c>
      <c r="D26" s="983">
        <f>SUM(D20:D25)</f>
        <v>0</v>
      </c>
      <c r="E26" s="983">
        <f>SUM(E20:E25)</f>
        <v>0</v>
      </c>
      <c r="F26" s="983">
        <f>SUM(F20:F25)</f>
        <v>0</v>
      </c>
    </row>
    <row r="27" spans="1:9" ht="15" thickBot="1">
      <c r="A27" s="972">
        <f>A25+0.1</f>
        <v>1.7000000000000002</v>
      </c>
      <c r="B27" s="961" t="s">
        <v>375</v>
      </c>
      <c r="C27" s="959"/>
      <c r="D27" s="959"/>
      <c r="E27" s="475"/>
      <c r="F27" s="519">
        <f>SUM(C27:E27)</f>
        <v>0</v>
      </c>
    </row>
    <row r="28" spans="1:9" ht="15" thickBot="1">
      <c r="A28" s="973">
        <f>SUM(A27, 0.1)</f>
        <v>1.8000000000000003</v>
      </c>
      <c r="B28" s="961" t="s">
        <v>376</v>
      </c>
      <c r="C28" s="959"/>
      <c r="D28" s="959"/>
      <c r="E28" s="475"/>
      <c r="F28" s="519">
        <f t="shared" ref="F28:F31" si="2">SUM(C28:E28)</f>
        <v>0</v>
      </c>
    </row>
    <row r="29" spans="1:9" ht="15" thickBot="1">
      <c r="A29" s="974">
        <f>A28+0.1</f>
        <v>1.9000000000000004</v>
      </c>
      <c r="B29" s="961" t="s">
        <v>377</v>
      </c>
      <c r="C29" s="975"/>
      <c r="D29" s="975"/>
      <c r="E29" s="475"/>
      <c r="F29" s="519">
        <f t="shared" si="2"/>
        <v>0</v>
      </c>
    </row>
    <row r="30" spans="1:9" ht="15" thickBot="1">
      <c r="A30" s="976" t="s">
        <v>40</v>
      </c>
      <c r="B30" s="961" t="s">
        <v>378</v>
      </c>
      <c r="C30" s="975"/>
      <c r="D30" s="975"/>
      <c r="E30" s="475"/>
      <c r="F30" s="519">
        <f t="shared" si="2"/>
        <v>0</v>
      </c>
    </row>
    <row r="31" spans="1:9" ht="15" thickBot="1">
      <c r="A31" s="977">
        <v>1.1100000000000001</v>
      </c>
      <c r="B31" s="978" t="s">
        <v>379</v>
      </c>
      <c r="C31" s="979"/>
      <c r="D31" s="975"/>
      <c r="E31" s="979"/>
      <c r="F31" s="519">
        <f t="shared" si="2"/>
        <v>0</v>
      </c>
    </row>
    <row r="32" spans="1:9" ht="15" thickBot="1">
      <c r="A32" s="980" t="s">
        <v>380</v>
      </c>
      <c r="B32" s="981" t="s">
        <v>381</v>
      </c>
      <c r="C32" s="982">
        <f>SUM(C27:C31)</f>
        <v>0</v>
      </c>
      <c r="D32" s="1009">
        <f t="shared" ref="D32:E32" si="3">SUM(D27:D31)</f>
        <v>0</v>
      </c>
      <c r="E32" s="1009">
        <f t="shared" si="3"/>
        <v>0</v>
      </c>
      <c r="F32" s="1009">
        <f>SUM(F27:F31)</f>
        <v>0</v>
      </c>
    </row>
    <row r="33" spans="1:11" ht="15" thickBot="1">
      <c r="A33" s="986" t="s">
        <v>44</v>
      </c>
      <c r="B33" s="961" t="s">
        <v>382</v>
      </c>
      <c r="C33" s="959"/>
      <c r="D33" s="959"/>
      <c r="E33" s="475"/>
      <c r="F33" s="519">
        <f t="shared" ref="F33:F37" si="4">SUM(C33:E33)</f>
        <v>0</v>
      </c>
    </row>
    <row r="34" spans="1:11" ht="15" thickBot="1">
      <c r="A34" s="976" t="s">
        <v>325</v>
      </c>
      <c r="B34" s="961" t="s">
        <v>383</v>
      </c>
      <c r="C34" s="959"/>
      <c r="D34" s="959"/>
      <c r="E34" s="475"/>
      <c r="F34" s="519">
        <f t="shared" si="4"/>
        <v>0</v>
      </c>
    </row>
    <row r="35" spans="1:11" ht="15" thickBot="1">
      <c r="A35" s="987">
        <v>1.1399999999999999</v>
      </c>
      <c r="B35" s="961" t="s">
        <v>384</v>
      </c>
      <c r="C35" s="558"/>
      <c r="D35" s="558"/>
      <c r="E35" s="475"/>
      <c r="F35" s="519">
        <f t="shared" si="4"/>
        <v>0</v>
      </c>
    </row>
    <row r="36" spans="1:11" ht="15" thickBot="1">
      <c r="A36" s="988" t="s">
        <v>329</v>
      </c>
      <c r="B36" s="961" t="s">
        <v>385</v>
      </c>
      <c r="C36" s="558"/>
      <c r="D36" s="558"/>
      <c r="E36" s="475"/>
      <c r="F36" s="519">
        <f t="shared" si="4"/>
        <v>0</v>
      </c>
    </row>
    <row r="37" spans="1:11" ht="15" thickBot="1">
      <c r="A37" s="987">
        <v>1.1599999999999999</v>
      </c>
      <c r="B37" s="978" t="s">
        <v>386</v>
      </c>
      <c r="C37" s="979"/>
      <c r="D37" s="558"/>
      <c r="E37" s="979"/>
      <c r="F37" s="519">
        <f t="shared" si="4"/>
        <v>0</v>
      </c>
    </row>
    <row r="38" spans="1:11" ht="15" thickBot="1">
      <c r="A38" s="980" t="s">
        <v>387</v>
      </c>
      <c r="B38" s="981" t="s">
        <v>388</v>
      </c>
      <c r="C38" s="983">
        <f>SUM(C33:C37)</f>
        <v>0</v>
      </c>
      <c r="D38" s="983">
        <f t="shared" ref="D38:E38" si="5">SUM(D33:D37)</f>
        <v>0</v>
      </c>
      <c r="E38" s="983">
        <f t="shared" si="5"/>
        <v>0</v>
      </c>
      <c r="F38" s="983">
        <f>SUM(F33:F37)</f>
        <v>0</v>
      </c>
    </row>
    <row r="39" spans="1:11" ht="15" thickBot="1">
      <c r="A39" s="545" t="s">
        <v>389</v>
      </c>
      <c r="B39" s="958" t="s">
        <v>390</v>
      </c>
      <c r="C39" s="558"/>
      <c r="D39" s="558"/>
      <c r="E39" s="475"/>
      <c r="F39" s="519">
        <f t="shared" ref="F39:F43" si="6">SUM(C39:E39)</f>
        <v>0</v>
      </c>
    </row>
    <row r="40" spans="1:11" ht="15" thickBot="1">
      <c r="A40" s="990">
        <v>1.18</v>
      </c>
      <c r="B40" s="961" t="s">
        <v>391</v>
      </c>
      <c r="C40" s="959"/>
      <c r="D40" s="959"/>
      <c r="E40" s="475"/>
      <c r="F40" s="519">
        <f t="shared" si="6"/>
        <v>0</v>
      </c>
      <c r="K40" s="563"/>
    </row>
    <row r="41" spans="1:11" ht="15" thickBot="1">
      <c r="A41" s="991">
        <v>1.19</v>
      </c>
      <c r="B41" s="958" t="s">
        <v>392</v>
      </c>
      <c r="C41" s="558"/>
      <c r="D41" s="558"/>
      <c r="E41" s="475"/>
      <c r="F41" s="519">
        <f t="shared" si="6"/>
        <v>0</v>
      </c>
    </row>
    <row r="42" spans="1:11" ht="15" thickBot="1">
      <c r="A42" s="987">
        <v>1.2</v>
      </c>
      <c r="B42" s="961" t="s">
        <v>393</v>
      </c>
      <c r="C42" s="975"/>
      <c r="D42" s="975"/>
      <c r="E42" s="475"/>
      <c r="F42" s="519">
        <f t="shared" si="6"/>
        <v>0</v>
      </c>
    </row>
    <row r="43" spans="1:11" ht="15" thickBot="1">
      <c r="A43" s="977">
        <v>1.21</v>
      </c>
      <c r="B43" s="978" t="s">
        <v>394</v>
      </c>
      <c r="C43" s="979"/>
      <c r="D43" s="975"/>
      <c r="E43" s="979"/>
      <c r="F43" s="519">
        <f t="shared" si="6"/>
        <v>0</v>
      </c>
    </row>
    <row r="44" spans="1:11" ht="15" thickBot="1">
      <c r="A44" s="980" t="s">
        <v>395</v>
      </c>
      <c r="B44" s="981" t="s">
        <v>396</v>
      </c>
      <c r="C44" s="857">
        <f t="shared" ref="C44:F44" si="7">SUM(C39:C43)</f>
        <v>0</v>
      </c>
      <c r="D44" s="857">
        <f t="shared" si="7"/>
        <v>0</v>
      </c>
      <c r="E44" s="857">
        <f t="shared" si="7"/>
        <v>0</v>
      </c>
      <c r="F44" s="857">
        <f t="shared" si="7"/>
        <v>0</v>
      </c>
    </row>
    <row r="45" spans="1:11" ht="15" thickBot="1">
      <c r="A45" s="995" t="s">
        <v>397</v>
      </c>
      <c r="B45" s="961" t="s">
        <v>398</v>
      </c>
      <c r="C45" s="996"/>
      <c r="D45" s="1005"/>
      <c r="E45" s="997">
        <f>(C45)*-1</f>
        <v>0</v>
      </c>
      <c r="F45" s="519">
        <f t="shared" ref="F45:F48" si="8">SUM(C45:E45)</f>
        <v>0</v>
      </c>
    </row>
    <row r="46" spans="1:11" ht="15" thickBot="1">
      <c r="A46" s="977">
        <v>1.23</v>
      </c>
      <c r="B46" s="961" t="s">
        <v>399</v>
      </c>
      <c r="C46" s="975"/>
      <c r="D46" s="975"/>
      <c r="E46" s="475"/>
      <c r="F46" s="519">
        <f t="shared" si="8"/>
        <v>0</v>
      </c>
    </row>
    <row r="47" spans="1:11">
      <c r="A47" s="976">
        <v>1.24</v>
      </c>
      <c r="B47" s="961" t="s">
        <v>400</v>
      </c>
      <c r="C47" s="1005"/>
      <c r="D47" s="1005"/>
      <c r="E47" s="1006"/>
      <c r="F47" s="519">
        <f t="shared" si="8"/>
        <v>0</v>
      </c>
    </row>
    <row r="48" spans="1:11" ht="15" thickBot="1">
      <c r="A48" s="1004">
        <v>1.25</v>
      </c>
      <c r="B48" s="961" t="s">
        <v>400</v>
      </c>
      <c r="C48" s="1005"/>
      <c r="D48" s="1005"/>
      <c r="E48" s="1006"/>
      <c r="F48" s="519">
        <f t="shared" si="8"/>
        <v>0</v>
      </c>
    </row>
    <row r="49" spans="1:10" ht="15" thickBot="1">
      <c r="A49" s="1007" t="s">
        <v>401</v>
      </c>
      <c r="B49" s="1008" t="s">
        <v>402</v>
      </c>
      <c r="C49" s="857">
        <f t="shared" ref="C49:F49" si="9">SUM(C45:C48)</f>
        <v>0</v>
      </c>
      <c r="D49" s="857">
        <f>SUM(D45:D48)</f>
        <v>0</v>
      </c>
      <c r="E49" s="857">
        <f t="shared" si="9"/>
        <v>0</v>
      </c>
      <c r="F49" s="857">
        <f t="shared" si="9"/>
        <v>0</v>
      </c>
    </row>
    <row r="50" spans="1:10" ht="15" thickBot="1">
      <c r="A50" s="1007" t="s">
        <v>403</v>
      </c>
      <c r="B50" s="1010" t="s">
        <v>404</v>
      </c>
      <c r="C50" s="857">
        <f>SUM(C49,C44, C38,C32,C26)</f>
        <v>0</v>
      </c>
      <c r="D50" s="857">
        <f>SUM(D49,D44, D38,D32,D26)</f>
        <v>0</v>
      </c>
      <c r="E50" s="857">
        <f>SUM(E49,E44, E38,E32,E26)</f>
        <v>0</v>
      </c>
      <c r="F50" s="857">
        <f>SUM(F49,F44, F38,F32,F26)</f>
        <v>0</v>
      </c>
      <c r="H50" s="261"/>
      <c r="I50" s="261"/>
      <c r="J50" s="261"/>
    </row>
    <row r="51" spans="1:10" s="1015" customFormat="1" ht="15.6">
      <c r="A51" s="1011" t="s">
        <v>405</v>
      </c>
      <c r="B51" s="1012"/>
      <c r="C51" s="1013"/>
      <c r="D51" s="1014"/>
      <c r="E51" s="1014"/>
      <c r="F51" s="1013"/>
      <c r="H51"/>
      <c r="I51"/>
      <c r="J51"/>
    </row>
    <row r="52" spans="1:10">
      <c r="A52" s="995" t="s">
        <v>406</v>
      </c>
      <c r="B52" s="961" t="s">
        <v>407</v>
      </c>
      <c r="C52" s="905"/>
      <c r="D52" s="905"/>
      <c r="E52" s="1016"/>
      <c r="F52" s="519">
        <f t="shared" ref="F52:F53" si="10">SUM(C52:E52)</f>
        <v>0</v>
      </c>
    </row>
    <row r="53" spans="1:10" ht="15" thickBot="1">
      <c r="A53" s="988" t="s">
        <v>408</v>
      </c>
      <c r="B53" s="961" t="s">
        <v>409</v>
      </c>
      <c r="C53" s="1017"/>
      <c r="D53" s="1017"/>
      <c r="E53" s="1018"/>
      <c r="F53" s="519">
        <f t="shared" si="10"/>
        <v>0</v>
      </c>
    </row>
    <row r="54" spans="1:10" s="261" customFormat="1" ht="15" thickBot="1">
      <c r="A54" s="1019" t="s">
        <v>410</v>
      </c>
      <c r="B54" s="1020" t="s">
        <v>411</v>
      </c>
      <c r="C54" s="1017"/>
      <c r="D54" s="1017"/>
      <c r="E54" s="857">
        <f>E53+E52</f>
        <v>0</v>
      </c>
      <c r="F54" s="857">
        <f>F53+F52</f>
        <v>0</v>
      </c>
      <c r="H54"/>
      <c r="I54"/>
      <c r="J54"/>
    </row>
    <row r="55" spans="1:10" ht="15" thickBot="1">
      <c r="A55" s="980" t="s">
        <v>412</v>
      </c>
      <c r="B55" s="1021" t="s">
        <v>413</v>
      </c>
      <c r="C55" s="857">
        <f>C50</f>
        <v>0</v>
      </c>
      <c r="D55" s="857">
        <f>D50</f>
        <v>0</v>
      </c>
      <c r="E55" s="857">
        <f>E50+E54</f>
        <v>0</v>
      </c>
      <c r="F55" s="857">
        <f>F50+F54</f>
        <v>0</v>
      </c>
    </row>
    <row r="57" spans="1:10" ht="18.600000000000001">
      <c r="A57" s="955" t="s">
        <v>91</v>
      </c>
      <c r="B57" s="420"/>
      <c r="C57" s="420"/>
      <c r="D57" s="420"/>
      <c r="E57" s="420"/>
      <c r="F57" s="420"/>
      <c r="H57" s="1102" t="s">
        <v>414</v>
      </c>
      <c r="I57" s="1103"/>
      <c r="J57" s="1104"/>
    </row>
    <row r="58" spans="1:10">
      <c r="A58" s="957" t="s">
        <v>50</v>
      </c>
      <c r="B58" s="21"/>
      <c r="C58" s="21">
        <v>1</v>
      </c>
      <c r="D58" s="21">
        <v>2</v>
      </c>
      <c r="E58" s="21">
        <v>3</v>
      </c>
      <c r="F58" s="21">
        <v>4</v>
      </c>
      <c r="H58" s="543" t="s">
        <v>415</v>
      </c>
      <c r="I58" s="29">
        <v>1</v>
      </c>
      <c r="J58" s="29">
        <v>2</v>
      </c>
    </row>
    <row r="59" spans="1:10" ht="39.6" thickBot="1">
      <c r="A59" s="491" t="s">
        <v>416</v>
      </c>
      <c r="B59" s="193" t="s">
        <v>20</v>
      </c>
      <c r="C59" s="46" t="s">
        <v>92</v>
      </c>
      <c r="D59" s="46" t="s">
        <v>364</v>
      </c>
      <c r="E59" s="46" t="s">
        <v>365</v>
      </c>
      <c r="F59" s="46" t="s">
        <v>94</v>
      </c>
      <c r="H59" s="29" t="s">
        <v>18</v>
      </c>
      <c r="I59" s="208" t="s">
        <v>20</v>
      </c>
      <c r="J59" s="46" t="s">
        <v>417</v>
      </c>
    </row>
    <row r="60" spans="1:10" ht="15" thickBot="1">
      <c r="A60" s="1022">
        <v>2.1</v>
      </c>
      <c r="B60" s="1023" t="s">
        <v>95</v>
      </c>
      <c r="C60" s="1024"/>
      <c r="D60" s="1024"/>
      <c r="E60" s="475"/>
      <c r="F60" s="519">
        <f t="shared" ref="F60:F89" si="11">SUM(C60:E60)</f>
        <v>0</v>
      </c>
      <c r="H60" s="51" t="s">
        <v>418</v>
      </c>
      <c r="I60" s="98"/>
      <c r="J60" s="960"/>
    </row>
    <row r="61" spans="1:10" ht="15.95" thickBot="1">
      <c r="A61" s="1022">
        <v>2.2000000000000002</v>
      </c>
      <c r="B61" s="1023" t="s">
        <v>419</v>
      </c>
      <c r="C61" s="1024"/>
      <c r="D61" s="1024"/>
      <c r="E61" s="475"/>
      <c r="F61" s="519">
        <f t="shared" si="11"/>
        <v>0</v>
      </c>
      <c r="H61" s="962" t="s">
        <v>420</v>
      </c>
      <c r="I61" s="963" t="s">
        <v>34</v>
      </c>
      <c r="J61" s="960"/>
    </row>
    <row r="62" spans="1:10" ht="15" thickBot="1">
      <c r="A62" s="1025">
        <v>2.2999999999999998</v>
      </c>
      <c r="B62" s="1023" t="s">
        <v>421</v>
      </c>
      <c r="C62" s="985"/>
      <c r="D62" s="985"/>
      <c r="E62" s="475"/>
      <c r="F62" s="519">
        <f t="shared" si="11"/>
        <v>0</v>
      </c>
      <c r="H62" s="964" t="s">
        <v>422</v>
      </c>
      <c r="I62" s="965" t="s">
        <v>423</v>
      </c>
      <c r="J62" s="966">
        <f>SUM(J60:J61)</f>
        <v>0</v>
      </c>
    </row>
    <row r="63" spans="1:10" ht="15" thickBot="1">
      <c r="A63" s="1025">
        <v>2.4</v>
      </c>
      <c r="B63" s="1023" t="s">
        <v>106</v>
      </c>
      <c r="C63" s="985"/>
      <c r="D63" s="985"/>
      <c r="E63" s="475"/>
      <c r="F63" s="519">
        <f t="shared" si="11"/>
        <v>0</v>
      </c>
    </row>
    <row r="64" spans="1:10">
      <c r="A64" s="1025">
        <v>2.5</v>
      </c>
      <c r="B64" s="1023" t="s">
        <v>424</v>
      </c>
      <c r="C64" s="985"/>
      <c r="D64" s="13"/>
      <c r="E64" s="1026">
        <f>(C64) *-1</f>
        <v>0</v>
      </c>
      <c r="F64" s="519">
        <f t="shared" si="11"/>
        <v>0</v>
      </c>
    </row>
    <row r="65" spans="1:10" ht="15.95" thickBot="1">
      <c r="A65" s="1025">
        <v>2.6</v>
      </c>
      <c r="B65" s="1023" t="s">
        <v>425</v>
      </c>
      <c r="C65" s="13"/>
      <c r="D65" s="985"/>
      <c r="E65" s="13"/>
      <c r="F65" s="519">
        <f t="shared" si="11"/>
        <v>0</v>
      </c>
      <c r="H65" s="955" t="s">
        <v>426</v>
      </c>
      <c r="I65" s="955"/>
      <c r="J65" s="955"/>
    </row>
    <row r="66" spans="1:10" ht="15" thickBot="1">
      <c r="A66" s="980" t="s">
        <v>60</v>
      </c>
      <c r="B66" s="1027" t="s">
        <v>427</v>
      </c>
      <c r="C66" s="971">
        <f t="shared" ref="C66:F66" si="12">SUM(C60:C65)</f>
        <v>0</v>
      </c>
      <c r="D66" s="971">
        <f t="shared" si="12"/>
        <v>0</v>
      </c>
      <c r="E66" s="971">
        <f t="shared" si="12"/>
        <v>0</v>
      </c>
      <c r="F66" s="971">
        <f t="shared" si="12"/>
        <v>0</v>
      </c>
      <c r="H66" s="543" t="s">
        <v>428</v>
      </c>
      <c r="I66" s="571"/>
      <c r="J66" s="21">
        <v>1</v>
      </c>
    </row>
    <row r="67" spans="1:10" s="18" customFormat="1" ht="15" thickBot="1">
      <c r="A67" s="1025">
        <v>2.7</v>
      </c>
      <c r="B67" s="1023" t="s">
        <v>135</v>
      </c>
      <c r="C67" s="985"/>
      <c r="D67" s="985"/>
      <c r="E67" s="475"/>
      <c r="F67" s="519">
        <f t="shared" si="11"/>
        <v>0</v>
      </c>
      <c r="G67"/>
      <c r="H67" s="29" t="s">
        <v>18</v>
      </c>
      <c r="I67" s="208" t="s">
        <v>20</v>
      </c>
      <c r="J67" s="46" t="s">
        <v>92</v>
      </c>
    </row>
    <row r="68" spans="1:10" ht="15" thickBot="1">
      <c r="A68" s="1028">
        <v>2.8</v>
      </c>
      <c r="B68" s="1023" t="s">
        <v>429</v>
      </c>
      <c r="C68" s="1024"/>
      <c r="D68" s="1024"/>
      <c r="E68" s="475"/>
      <c r="F68" s="519">
        <f t="shared" si="11"/>
        <v>0</v>
      </c>
      <c r="H68" s="848" t="s">
        <v>418</v>
      </c>
      <c r="I68" s="22" t="s">
        <v>430</v>
      </c>
      <c r="J68" s="98"/>
    </row>
    <row r="69" spans="1:10" ht="15" thickBot="1">
      <c r="A69" s="1028">
        <v>2.9</v>
      </c>
      <c r="B69" s="1023" t="s">
        <v>431</v>
      </c>
      <c r="C69" s="985"/>
      <c r="D69" s="985"/>
      <c r="E69" s="475"/>
      <c r="F69" s="519">
        <f t="shared" si="11"/>
        <v>0</v>
      </c>
      <c r="H69" s="500">
        <v>2</v>
      </c>
      <c r="I69" s="22" t="s">
        <v>432</v>
      </c>
      <c r="J69" s="960"/>
    </row>
    <row r="70" spans="1:10" ht="15" thickBot="1">
      <c r="A70" s="1029">
        <v>2.1</v>
      </c>
      <c r="B70" s="1023" t="s">
        <v>141</v>
      </c>
      <c r="C70" s="1024"/>
      <c r="D70" s="1024"/>
      <c r="E70" s="475"/>
      <c r="F70" s="519">
        <f t="shared" si="11"/>
        <v>0</v>
      </c>
      <c r="H70" s="500">
        <v>3</v>
      </c>
      <c r="I70" s="22" t="s">
        <v>433</v>
      </c>
      <c r="J70" s="960"/>
    </row>
    <row r="71" spans="1:10" ht="15" thickBot="1">
      <c r="A71" s="980" t="s">
        <v>85</v>
      </c>
      <c r="B71" s="1027" t="s">
        <v>434</v>
      </c>
      <c r="C71" s="971">
        <f>SUM(C67:C70)</f>
        <v>0</v>
      </c>
      <c r="D71" s="971">
        <f>SUM(D67:D70)</f>
        <v>0</v>
      </c>
      <c r="E71" s="971">
        <f>SUM(E67:E70)</f>
        <v>0</v>
      </c>
      <c r="F71" s="971">
        <f>SUM(F67:F70)</f>
        <v>0</v>
      </c>
      <c r="H71" s="500">
        <v>4</v>
      </c>
      <c r="I71" s="22" t="s">
        <v>435</v>
      </c>
      <c r="J71" s="960"/>
    </row>
    <row r="72" spans="1:10" ht="15" thickBot="1">
      <c r="A72" s="127">
        <v>2.11</v>
      </c>
      <c r="B72" s="1030" t="s">
        <v>436</v>
      </c>
      <c r="C72" s="985"/>
      <c r="D72" s="985"/>
      <c r="E72" s="475"/>
      <c r="F72" s="519">
        <f t="shared" si="11"/>
        <v>0</v>
      </c>
      <c r="H72" s="500">
        <v>5</v>
      </c>
      <c r="I72" s="211" t="s">
        <v>437</v>
      </c>
      <c r="J72" s="985"/>
    </row>
    <row r="73" spans="1:10" ht="15" thickBot="1">
      <c r="A73" s="127">
        <f>A72+0.01</f>
        <v>2.1199999999999997</v>
      </c>
      <c r="B73" s="126" t="s">
        <v>149</v>
      </c>
      <c r="C73" s="985"/>
      <c r="D73" s="985"/>
      <c r="E73" s="475"/>
      <c r="F73" s="519">
        <f t="shared" si="11"/>
        <v>0</v>
      </c>
      <c r="H73" s="500">
        <v>6</v>
      </c>
      <c r="I73" s="22" t="s">
        <v>438</v>
      </c>
      <c r="J73" s="960"/>
    </row>
    <row r="74" spans="1:10" ht="15" thickBot="1">
      <c r="A74" s="127">
        <f t="shared" ref="A74:A80" si="13">A73+0.01</f>
        <v>2.1299999999999994</v>
      </c>
      <c r="B74" s="126" t="s">
        <v>439</v>
      </c>
      <c r="C74" s="985"/>
      <c r="D74" s="985"/>
      <c r="E74" s="475"/>
      <c r="F74" s="519">
        <f t="shared" si="11"/>
        <v>0</v>
      </c>
      <c r="H74" s="500">
        <v>7</v>
      </c>
      <c r="I74" s="22" t="s">
        <v>440</v>
      </c>
      <c r="J74" s="960"/>
    </row>
    <row r="75" spans="1:10" ht="15" thickBot="1">
      <c r="A75" s="127">
        <f t="shared" si="13"/>
        <v>2.1399999999999992</v>
      </c>
      <c r="B75" s="126" t="s">
        <v>441</v>
      </c>
      <c r="C75" s="985"/>
      <c r="D75" s="985"/>
      <c r="E75" s="475"/>
      <c r="F75" s="519">
        <f t="shared" si="11"/>
        <v>0</v>
      </c>
      <c r="H75" s="500">
        <v>8</v>
      </c>
      <c r="I75" s="494" t="s">
        <v>442</v>
      </c>
      <c r="J75" s="960"/>
    </row>
    <row r="76" spans="1:10" ht="15" thickBot="1">
      <c r="A76" s="127">
        <f t="shared" si="13"/>
        <v>2.149999999999999</v>
      </c>
      <c r="B76" s="126" t="s">
        <v>443</v>
      </c>
      <c r="C76" s="985"/>
      <c r="D76" s="985"/>
      <c r="E76" s="475"/>
      <c r="F76" s="519">
        <f t="shared" si="11"/>
        <v>0</v>
      </c>
      <c r="H76" s="500">
        <v>9</v>
      </c>
      <c r="I76" s="22" t="s">
        <v>444</v>
      </c>
      <c r="J76" s="960"/>
    </row>
    <row r="77" spans="1:10" ht="15" thickBot="1">
      <c r="A77" s="127">
        <f t="shared" si="13"/>
        <v>2.1599999999999988</v>
      </c>
      <c r="B77" s="126" t="s">
        <v>445</v>
      </c>
      <c r="C77" s="985"/>
      <c r="D77" s="985"/>
      <c r="E77" s="475"/>
      <c r="F77" s="519">
        <f t="shared" si="11"/>
        <v>0</v>
      </c>
      <c r="H77" s="500">
        <v>10</v>
      </c>
      <c r="I77" s="22" t="s">
        <v>446</v>
      </c>
      <c r="J77" s="960"/>
    </row>
    <row r="78" spans="1:10" ht="15" thickBot="1">
      <c r="A78" s="127">
        <f t="shared" si="13"/>
        <v>2.1699999999999986</v>
      </c>
      <c r="B78" s="1023" t="s">
        <v>447</v>
      </c>
      <c r="C78" s="985"/>
      <c r="D78" s="985"/>
      <c r="E78" s="475"/>
      <c r="F78" s="519">
        <f t="shared" si="11"/>
        <v>0</v>
      </c>
      <c r="H78" s="500">
        <v>11</v>
      </c>
      <c r="I78" s="22" t="s">
        <v>448</v>
      </c>
      <c r="J78" s="960"/>
    </row>
    <row r="79" spans="1:10" ht="15" thickBot="1">
      <c r="A79" s="127">
        <f t="shared" si="13"/>
        <v>2.1799999999999984</v>
      </c>
      <c r="B79" s="126" t="s">
        <v>449</v>
      </c>
      <c r="C79" s="985"/>
      <c r="D79" s="985"/>
      <c r="E79" s="475"/>
      <c r="F79" s="519">
        <f t="shared" si="11"/>
        <v>0</v>
      </c>
      <c r="H79" s="500">
        <v>12</v>
      </c>
      <c r="I79" s="22" t="s">
        <v>450</v>
      </c>
      <c r="J79" s="960"/>
    </row>
    <row r="80" spans="1:10" ht="15" thickBot="1">
      <c r="A80" s="127">
        <f t="shared" si="13"/>
        <v>2.1899999999999982</v>
      </c>
      <c r="B80" s="126" t="s">
        <v>451</v>
      </c>
      <c r="C80" s="985"/>
      <c r="D80" s="985"/>
      <c r="E80" s="475"/>
      <c r="F80" s="519">
        <f t="shared" si="11"/>
        <v>0</v>
      </c>
      <c r="H80" s="500">
        <v>13</v>
      </c>
      <c r="I80" s="494" t="s">
        <v>452</v>
      </c>
      <c r="J80" s="960"/>
    </row>
    <row r="81" spans="1:10" ht="15" thickBot="1">
      <c r="A81" s="1031" t="s">
        <v>130</v>
      </c>
      <c r="B81" s="126" t="s">
        <v>453</v>
      </c>
      <c r="C81" s="985"/>
      <c r="D81" s="985"/>
      <c r="E81" s="475"/>
      <c r="F81" s="519">
        <f t="shared" si="11"/>
        <v>0</v>
      </c>
      <c r="H81" s="500">
        <v>14</v>
      </c>
      <c r="I81" s="494" t="s">
        <v>454</v>
      </c>
      <c r="J81" s="960"/>
    </row>
    <row r="82" spans="1:10" ht="15" thickBot="1">
      <c r="A82" s="1031">
        <f>A81+0.01</f>
        <v>2.21</v>
      </c>
      <c r="B82" s="126" t="s">
        <v>455</v>
      </c>
      <c r="C82" s="985"/>
      <c r="D82" s="985"/>
      <c r="E82" s="475"/>
      <c r="F82" s="519">
        <f t="shared" si="11"/>
        <v>0</v>
      </c>
      <c r="H82" s="962">
        <v>15</v>
      </c>
      <c r="I82" s="992" t="s">
        <v>456</v>
      </c>
      <c r="J82" s="993"/>
    </row>
    <row r="83" spans="1:10" ht="15" thickBot="1">
      <c r="A83" s="1031">
        <f t="shared" ref="A83:A89" si="14">A82+0.01</f>
        <v>2.2199999999999998</v>
      </c>
      <c r="B83" s="126" t="s">
        <v>457</v>
      </c>
      <c r="C83" s="871">
        <f>J22</f>
        <v>0</v>
      </c>
      <c r="D83" s="985"/>
      <c r="E83" s="475"/>
      <c r="F83" s="519">
        <f t="shared" si="11"/>
        <v>0</v>
      </c>
      <c r="H83" s="500">
        <v>16</v>
      </c>
      <c r="I83" s="494" t="s">
        <v>458</v>
      </c>
      <c r="J83" s="993"/>
    </row>
    <row r="84" spans="1:10">
      <c r="A84" s="1031">
        <f t="shared" si="14"/>
        <v>2.2299999999999995</v>
      </c>
      <c r="B84" s="126" t="s">
        <v>459</v>
      </c>
      <c r="C84" s="871"/>
      <c r="D84" s="559"/>
      <c r="E84" s="997">
        <f>(C84)*-1</f>
        <v>0</v>
      </c>
      <c r="F84" s="519">
        <f t="shared" si="11"/>
        <v>0</v>
      </c>
      <c r="H84" s="500">
        <v>17</v>
      </c>
      <c r="I84" s="961" t="s">
        <v>400</v>
      </c>
      <c r="J84" s="994"/>
    </row>
    <row r="85" spans="1:10">
      <c r="A85" s="1031">
        <f t="shared" si="14"/>
        <v>2.2399999999999993</v>
      </c>
      <c r="B85" s="126" t="s">
        <v>460</v>
      </c>
      <c r="C85" s="559"/>
      <c r="D85" s="985"/>
      <c r="E85" s="994"/>
      <c r="F85" s="519">
        <f t="shared" si="11"/>
        <v>0</v>
      </c>
      <c r="H85" s="998">
        <v>18</v>
      </c>
      <c r="I85" s="999" t="s">
        <v>400</v>
      </c>
      <c r="J85" s="1000"/>
    </row>
    <row r="86" spans="1:10">
      <c r="A86" s="1031">
        <f t="shared" si="14"/>
        <v>2.2499999999999991</v>
      </c>
      <c r="B86" s="126" t="s">
        <v>461</v>
      </c>
      <c r="C86" s="559"/>
      <c r="D86" s="985"/>
      <c r="E86" s="994"/>
      <c r="F86" s="519">
        <f t="shared" si="11"/>
        <v>0</v>
      </c>
      <c r="H86" s="1001" t="s">
        <v>462</v>
      </c>
      <c r="I86" s="1002" t="s">
        <v>463</v>
      </c>
      <c r="J86" s="1003">
        <f>SUM(J68:J85)</f>
        <v>0</v>
      </c>
    </row>
    <row r="87" spans="1:10">
      <c r="A87" s="1031">
        <f t="shared" si="14"/>
        <v>2.2599999999999989</v>
      </c>
      <c r="B87" s="126" t="s">
        <v>464</v>
      </c>
      <c r="C87" s="559"/>
      <c r="D87" s="985"/>
      <c r="E87" s="994"/>
      <c r="F87" s="519">
        <f t="shared" si="11"/>
        <v>0</v>
      </c>
    </row>
    <row r="88" spans="1:10">
      <c r="A88" s="1031">
        <f t="shared" si="14"/>
        <v>2.2699999999999987</v>
      </c>
      <c r="B88" s="1023" t="s">
        <v>400</v>
      </c>
      <c r="C88" s="994"/>
      <c r="D88" s="994"/>
      <c r="E88" s="994"/>
      <c r="F88" s="519">
        <f t="shared" si="11"/>
        <v>0</v>
      </c>
      <c r="G88" t="s">
        <v>203</v>
      </c>
    </row>
    <row r="89" spans="1:10" ht="15" thickBot="1">
      <c r="A89" s="1031">
        <f t="shared" si="14"/>
        <v>2.2799999999999985</v>
      </c>
      <c r="B89" s="1023" t="s">
        <v>400</v>
      </c>
      <c r="C89" s="994"/>
      <c r="D89" s="994"/>
      <c r="E89" s="994"/>
      <c r="F89" s="519">
        <f t="shared" si="11"/>
        <v>0</v>
      </c>
    </row>
    <row r="90" spans="1:10" ht="15" thickBot="1">
      <c r="A90" s="980" t="s">
        <v>132</v>
      </c>
      <c r="B90" s="1027" t="s">
        <v>465</v>
      </c>
      <c r="C90" s="971">
        <f>SUM(C72:C89)</f>
        <v>0</v>
      </c>
      <c r="D90" s="971">
        <f>SUM(D72:D89)</f>
        <v>0</v>
      </c>
      <c r="E90" s="971">
        <f>SUM(E72:E89)</f>
        <v>0</v>
      </c>
      <c r="F90" s="971">
        <f>SUM(F72:F89)</f>
        <v>0</v>
      </c>
      <c r="H90" s="261"/>
      <c r="I90" s="261"/>
      <c r="J90" s="261"/>
    </row>
    <row r="91" spans="1:10" ht="15" thickBot="1">
      <c r="A91" s="980" t="s">
        <v>142</v>
      </c>
      <c r="B91" s="1027" t="s">
        <v>466</v>
      </c>
      <c r="C91" s="971">
        <f>SUM(C90,C71,C66)</f>
        <v>0</v>
      </c>
      <c r="D91" s="971">
        <f>SUM(D90,D71,D66)</f>
        <v>0</v>
      </c>
      <c r="E91" s="971">
        <f>SUM(E90,E71,E66)</f>
        <v>0</v>
      </c>
      <c r="F91" s="971">
        <f>SUM(F90,F71,F66)</f>
        <v>0</v>
      </c>
      <c r="H91" s="261"/>
      <c r="J91" s="261"/>
    </row>
    <row r="92" spans="1:10" s="261" customFormat="1" ht="15.6">
      <c r="A92" s="1011" t="s">
        <v>467</v>
      </c>
      <c r="B92" s="1012"/>
      <c r="C92" s="1032"/>
      <c r="D92" s="1033"/>
      <c r="E92" s="1033"/>
      <c r="F92" s="1032"/>
    </row>
    <row r="93" spans="1:10" ht="15" thickBot="1">
      <c r="A93" s="988" t="s">
        <v>468</v>
      </c>
      <c r="B93" s="1023" t="s">
        <v>469</v>
      </c>
      <c r="C93" s="1034"/>
      <c r="D93" s="1034"/>
      <c r="E93" s="1016"/>
      <c r="F93" s="519">
        <f t="shared" ref="F93" si="15">SUM(C93:E93)</f>
        <v>0</v>
      </c>
    </row>
    <row r="94" spans="1:10" ht="15" thickBot="1">
      <c r="A94" s="1036" t="s">
        <v>176</v>
      </c>
      <c r="B94" s="1008" t="s">
        <v>470</v>
      </c>
      <c r="C94" s="1034"/>
      <c r="D94" s="1034"/>
      <c r="E94" s="971">
        <f>SUM(E93:E93)</f>
        <v>0</v>
      </c>
      <c r="F94" s="555">
        <f>SUM(F93:F93)</f>
        <v>0</v>
      </c>
    </row>
    <row r="95" spans="1:10" ht="15" thickBot="1">
      <c r="A95" s="980" t="s">
        <v>87</v>
      </c>
      <c r="B95" s="1027" t="s">
        <v>471</v>
      </c>
      <c r="C95" s="971">
        <f>C91</f>
        <v>0</v>
      </c>
      <c r="D95" s="971">
        <f>D91</f>
        <v>0</v>
      </c>
      <c r="E95" s="971">
        <f>SUM(E91+E94)</f>
        <v>0</v>
      </c>
      <c r="F95" s="971">
        <f>SUM(F91+F94)</f>
        <v>0</v>
      </c>
    </row>
    <row r="96" spans="1:10">
      <c r="A96" s="1037"/>
      <c r="B96" s="1037"/>
      <c r="C96" s="1037"/>
      <c r="D96" s="1037"/>
      <c r="E96" s="1037"/>
      <c r="F96" s="1037"/>
    </row>
    <row r="97" spans="1:6" ht="18.600000000000001">
      <c r="A97" s="420" t="s">
        <v>472</v>
      </c>
      <c r="B97" s="420"/>
      <c r="C97" s="420"/>
      <c r="D97" s="420"/>
      <c r="E97" s="420"/>
      <c r="F97" s="420"/>
    </row>
    <row r="98" spans="1:6">
      <c r="A98" s="957" t="s">
        <v>17</v>
      </c>
      <c r="B98" s="21"/>
      <c r="C98" s="21">
        <v>1</v>
      </c>
      <c r="D98" s="21">
        <v>2</v>
      </c>
      <c r="E98" s="21">
        <v>3</v>
      </c>
      <c r="F98" s="21">
        <v>4</v>
      </c>
    </row>
    <row r="99" spans="1:6" ht="39.6" thickBot="1">
      <c r="A99" s="491" t="s">
        <v>18</v>
      </c>
      <c r="B99" s="524" t="s">
        <v>20</v>
      </c>
      <c r="C99" s="46" t="s">
        <v>92</v>
      </c>
      <c r="D99" s="46" t="s">
        <v>364</v>
      </c>
      <c r="E99" s="46" t="s">
        <v>365</v>
      </c>
      <c r="F99" s="46" t="s">
        <v>94</v>
      </c>
    </row>
    <row r="100" spans="1:6" ht="15" thickBot="1">
      <c r="A100" s="1038">
        <v>3.1</v>
      </c>
      <c r="B100" s="501" t="s">
        <v>473</v>
      </c>
      <c r="C100" s="985"/>
      <c r="D100" s="985"/>
      <c r="E100" s="475"/>
      <c r="F100" s="519">
        <f t="shared" ref="F100:F103" si="16">SUM(C100:E100)</f>
        <v>0</v>
      </c>
    </row>
    <row r="101" spans="1:6" ht="15" thickBot="1">
      <c r="A101" s="1038">
        <f>A100+0.1</f>
        <v>3.2</v>
      </c>
      <c r="B101" s="501" t="s">
        <v>474</v>
      </c>
      <c r="C101" s="985"/>
      <c r="D101" s="985"/>
      <c r="E101" s="475"/>
      <c r="F101" s="519">
        <f t="shared" si="16"/>
        <v>0</v>
      </c>
    </row>
    <row r="102" spans="1:6" ht="15" thickBot="1">
      <c r="A102" s="1038">
        <f t="shared" ref="A102" si="17">A101+0.1</f>
        <v>3.3000000000000003</v>
      </c>
      <c r="B102" s="501" t="s">
        <v>475</v>
      </c>
      <c r="C102" s="985"/>
      <c r="D102" s="985"/>
      <c r="E102" s="475"/>
      <c r="F102" s="519">
        <f t="shared" si="16"/>
        <v>0</v>
      </c>
    </row>
    <row r="103" spans="1:6" ht="15" thickBot="1">
      <c r="A103" s="1038">
        <f>A102+0.1</f>
        <v>3.4000000000000004</v>
      </c>
      <c r="B103" s="501" t="s">
        <v>476</v>
      </c>
      <c r="C103" s="985"/>
      <c r="D103" s="985"/>
      <c r="E103" s="475"/>
      <c r="F103" s="519">
        <f t="shared" si="16"/>
        <v>0</v>
      </c>
    </row>
    <row r="104" spans="1:6" ht="15" thickBot="1">
      <c r="A104" s="1039" t="s">
        <v>477</v>
      </c>
      <c r="B104" s="1040" t="s">
        <v>478</v>
      </c>
      <c r="C104" s="983">
        <f>SUM(C100:C103)</f>
        <v>0</v>
      </c>
      <c r="D104" s="983">
        <f>SUM(D100:D103)</f>
        <v>0</v>
      </c>
      <c r="E104" s="983">
        <f>SUM(E100:E103)</f>
        <v>0</v>
      </c>
      <c r="F104" s="983">
        <f>SUM(F100:F103)</f>
        <v>0</v>
      </c>
    </row>
    <row r="105" spans="1:6" ht="15" thickBot="1">
      <c r="A105" s="1038">
        <v>3.5</v>
      </c>
      <c r="B105" s="501" t="s">
        <v>479</v>
      </c>
      <c r="C105" s="985"/>
      <c r="D105" s="985"/>
      <c r="E105" s="475"/>
      <c r="F105" s="519">
        <f t="shared" ref="F105:F112" si="18">SUM(C105:E105)</f>
        <v>0</v>
      </c>
    </row>
    <row r="106" spans="1:6" ht="15" thickBot="1">
      <c r="A106" s="1041">
        <f>A105+0.1</f>
        <v>3.6</v>
      </c>
      <c r="B106" s="501" t="s">
        <v>480</v>
      </c>
      <c r="C106" s="985"/>
      <c r="D106" s="985"/>
      <c r="E106" s="475"/>
      <c r="F106" s="519">
        <f t="shared" si="18"/>
        <v>0</v>
      </c>
    </row>
    <row r="107" spans="1:6" ht="15" thickBot="1">
      <c r="A107" s="1041">
        <f>A106+0.1</f>
        <v>3.7</v>
      </c>
      <c r="B107" s="501" t="s">
        <v>481</v>
      </c>
      <c r="C107" s="985"/>
      <c r="D107" s="985"/>
      <c r="E107" s="475"/>
      <c r="F107" s="519">
        <f t="shared" si="18"/>
        <v>0</v>
      </c>
    </row>
    <row r="108" spans="1:6" ht="15" thickBot="1">
      <c r="A108" s="1042">
        <v>3.8</v>
      </c>
      <c r="B108" s="501" t="s">
        <v>482</v>
      </c>
      <c r="C108" s="985"/>
      <c r="D108" s="985"/>
      <c r="E108" s="475"/>
      <c r="F108" s="519">
        <f t="shared" si="18"/>
        <v>0</v>
      </c>
    </row>
    <row r="109" spans="1:6" ht="15" thickBot="1">
      <c r="A109" s="1041">
        <v>3.9</v>
      </c>
      <c r="B109" s="501" t="s">
        <v>483</v>
      </c>
      <c r="C109" s="985"/>
      <c r="D109" s="985"/>
      <c r="E109" s="475"/>
      <c r="F109" s="519">
        <f t="shared" si="18"/>
        <v>0</v>
      </c>
    </row>
    <row r="110" spans="1:6" ht="15" thickBot="1">
      <c r="A110" s="1043">
        <v>3.1</v>
      </c>
      <c r="B110" s="501" t="s">
        <v>484</v>
      </c>
      <c r="C110" s="985"/>
      <c r="D110" s="985"/>
      <c r="E110" s="475"/>
      <c r="F110" s="519">
        <f t="shared" si="18"/>
        <v>0</v>
      </c>
    </row>
    <row r="111" spans="1:6" ht="15" thickBot="1">
      <c r="A111" s="1044">
        <f t="shared" ref="A111:A112" si="19">A110+0.01</f>
        <v>3.11</v>
      </c>
      <c r="B111" s="501" t="s">
        <v>485</v>
      </c>
      <c r="C111" s="985"/>
      <c r="D111" s="985"/>
      <c r="E111" s="475"/>
      <c r="F111" s="519">
        <f t="shared" si="18"/>
        <v>0</v>
      </c>
    </row>
    <row r="112" spans="1:6" ht="15" thickBot="1">
      <c r="A112" s="1044">
        <f t="shared" si="19"/>
        <v>3.1199999999999997</v>
      </c>
      <c r="B112" s="501" t="s">
        <v>486</v>
      </c>
      <c r="C112" s="13"/>
      <c r="D112" s="985"/>
      <c r="E112" s="13"/>
      <c r="F112" s="519">
        <f t="shared" si="18"/>
        <v>0</v>
      </c>
    </row>
    <row r="113" spans="1:7" ht="15" thickBot="1">
      <c r="A113" s="1045" t="s">
        <v>487</v>
      </c>
      <c r="B113" s="1021" t="s">
        <v>488</v>
      </c>
      <c r="C113" s="982">
        <f>SUM(C105:C112)</f>
        <v>0</v>
      </c>
      <c r="D113" s="983">
        <f>SUM(D105:D112)</f>
        <v>0</v>
      </c>
      <c r="E113" s="983">
        <f>SUM(E105:E112)</f>
        <v>0</v>
      </c>
      <c r="F113" s="983">
        <f>SUM(F105:F112)</f>
        <v>0</v>
      </c>
      <c r="G113" s="1190"/>
    </row>
    <row r="114" spans="1:7" ht="15" thickBot="1">
      <c r="A114" s="1044">
        <v>3.13</v>
      </c>
      <c r="B114" s="501" t="s">
        <v>489</v>
      </c>
      <c r="C114" s="1024"/>
      <c r="D114" s="1024"/>
      <c r="E114" s="475"/>
      <c r="F114" s="519">
        <f t="shared" ref="F114:F118" si="20">SUM(C114:E114)</f>
        <v>0</v>
      </c>
    </row>
    <row r="115" spans="1:7" ht="15" thickBot="1">
      <c r="A115" s="1044">
        <f>A114+0.01</f>
        <v>3.1399999999999997</v>
      </c>
      <c r="B115" s="501" t="s">
        <v>490</v>
      </c>
      <c r="C115" s="1024"/>
      <c r="D115" s="1024"/>
      <c r="E115" s="475"/>
      <c r="F115" s="519">
        <f t="shared" si="20"/>
        <v>0</v>
      </c>
    </row>
    <row r="116" spans="1:7" ht="15" thickBot="1">
      <c r="A116" s="1044">
        <f t="shared" ref="A116" si="21">A115+0.01</f>
        <v>3.1499999999999995</v>
      </c>
      <c r="B116" s="501" t="s">
        <v>491</v>
      </c>
      <c r="C116" s="1024"/>
      <c r="D116" s="1024"/>
      <c r="E116" s="475"/>
      <c r="F116" s="519">
        <f t="shared" si="20"/>
        <v>0</v>
      </c>
    </row>
    <row r="117" spans="1:7">
      <c r="A117" s="1046">
        <v>3.16</v>
      </c>
      <c r="B117" s="501" t="s">
        <v>492</v>
      </c>
      <c r="C117" s="1024"/>
      <c r="D117" s="1024"/>
      <c r="E117" s="1191"/>
      <c r="F117" s="519">
        <f t="shared" si="20"/>
        <v>0</v>
      </c>
    </row>
    <row r="118" spans="1:7" ht="15" thickBot="1">
      <c r="A118" s="1044">
        <v>3.17</v>
      </c>
      <c r="B118" s="501" t="s">
        <v>493</v>
      </c>
      <c r="C118" s="13"/>
      <c r="D118" s="1024"/>
      <c r="E118" s="880"/>
      <c r="F118" s="519">
        <f t="shared" si="20"/>
        <v>0</v>
      </c>
    </row>
    <row r="119" spans="1:7" ht="15" thickBot="1">
      <c r="A119" s="1045" t="s">
        <v>494</v>
      </c>
      <c r="B119" s="1021" t="s">
        <v>495</v>
      </c>
      <c r="C119" s="983">
        <f t="shared" ref="C119:E119" si="22">SUM(C114:C118)</f>
        <v>0</v>
      </c>
      <c r="D119" s="983">
        <f t="shared" si="22"/>
        <v>0</v>
      </c>
      <c r="E119" s="983">
        <f t="shared" si="22"/>
        <v>0</v>
      </c>
      <c r="F119" s="983">
        <f>SUM(F114:F118)</f>
        <v>0</v>
      </c>
    </row>
    <row r="120" spans="1:7" ht="15" thickBot="1">
      <c r="A120" s="1044">
        <v>3.18</v>
      </c>
      <c r="B120" s="501" t="s">
        <v>496</v>
      </c>
      <c r="C120" s="1024"/>
      <c r="D120" s="1024"/>
      <c r="E120" s="475"/>
      <c r="F120" s="519">
        <f t="shared" ref="F120:F125" si="23">SUM(C120:E120)</f>
        <v>0</v>
      </c>
    </row>
    <row r="121" spans="1:7" ht="15" thickBot="1">
      <c r="A121" s="1044">
        <f>A120+0.01</f>
        <v>3.19</v>
      </c>
      <c r="B121" s="501" t="s">
        <v>497</v>
      </c>
      <c r="C121" s="1024"/>
      <c r="D121" s="1024"/>
      <c r="E121" s="475"/>
      <c r="F121" s="519">
        <f t="shared" si="23"/>
        <v>0</v>
      </c>
    </row>
    <row r="122" spans="1:7" ht="15" thickBot="1">
      <c r="A122" s="1047" t="s">
        <v>253</v>
      </c>
      <c r="B122" s="501" t="s">
        <v>498</v>
      </c>
      <c r="C122" s="1024"/>
      <c r="D122" s="1024"/>
      <c r="E122" s="475"/>
      <c r="F122" s="519">
        <f t="shared" si="23"/>
        <v>0</v>
      </c>
    </row>
    <row r="123" spans="1:7" ht="15" thickBot="1">
      <c r="A123" s="1044">
        <f t="shared" ref="A123" si="24">A122+0.01</f>
        <v>3.21</v>
      </c>
      <c r="B123" s="501" t="s">
        <v>499</v>
      </c>
      <c r="C123" s="1024"/>
      <c r="D123" s="1024"/>
      <c r="E123" s="475"/>
      <c r="F123" s="519">
        <f t="shared" si="23"/>
        <v>0</v>
      </c>
    </row>
    <row r="124" spans="1:7" ht="15" thickBot="1">
      <c r="A124" s="1046">
        <f>A123+0.01</f>
        <v>3.2199999999999998</v>
      </c>
      <c r="B124" s="501" t="s">
        <v>500</v>
      </c>
      <c r="C124" s="1024"/>
      <c r="D124" s="1024"/>
      <c r="E124" s="475"/>
      <c r="F124" s="519">
        <f t="shared" si="23"/>
        <v>0</v>
      </c>
    </row>
    <row r="125" spans="1:7" ht="15" thickBot="1">
      <c r="A125" s="1043">
        <f>A124+0.01</f>
        <v>3.2299999999999995</v>
      </c>
      <c r="B125" s="501" t="s">
        <v>501</v>
      </c>
      <c r="C125" s="1024"/>
      <c r="D125" s="1024"/>
      <c r="E125" s="475"/>
      <c r="F125" s="519">
        <f t="shared" si="23"/>
        <v>0</v>
      </c>
    </row>
    <row r="126" spans="1:7" ht="15" thickBot="1">
      <c r="A126" s="1039" t="s">
        <v>502</v>
      </c>
      <c r="B126" s="1040" t="s">
        <v>503</v>
      </c>
      <c r="C126" s="982">
        <f>SUM(C120:C125)</f>
        <v>0</v>
      </c>
      <c r="D126" s="983">
        <f t="shared" ref="D126:E126" si="25">SUM(D120:D125)</f>
        <v>0</v>
      </c>
      <c r="E126" s="983">
        <f t="shared" si="25"/>
        <v>0</v>
      </c>
      <c r="F126" s="983">
        <f>SUM(F120:F125)</f>
        <v>0</v>
      </c>
    </row>
    <row r="127" spans="1:7" ht="15" thickBot="1">
      <c r="A127" s="1048">
        <v>3.24</v>
      </c>
      <c r="B127" s="501" t="s">
        <v>504</v>
      </c>
      <c r="C127" s="1024"/>
      <c r="D127" s="1024"/>
      <c r="E127" s="475"/>
      <c r="F127" s="519">
        <f t="shared" ref="F127:F133" si="26">SUM(C127:E127)</f>
        <v>0</v>
      </c>
    </row>
    <row r="128" spans="1:7" ht="15" thickBot="1">
      <c r="A128" s="1044">
        <f>A127+0.01</f>
        <v>3.25</v>
      </c>
      <c r="B128" s="501" t="s">
        <v>505</v>
      </c>
      <c r="C128" s="1024"/>
      <c r="D128" s="1024"/>
      <c r="E128" s="475"/>
      <c r="F128" s="519">
        <f t="shared" si="26"/>
        <v>0</v>
      </c>
    </row>
    <row r="129" spans="1:7" ht="15" thickBot="1">
      <c r="A129" s="1044">
        <f t="shared" ref="A129:A133" si="27">A128+0.01</f>
        <v>3.26</v>
      </c>
      <c r="B129" s="501" t="s">
        <v>506</v>
      </c>
      <c r="C129" s="1024"/>
      <c r="D129" s="1024"/>
      <c r="E129" s="475"/>
      <c r="F129" s="519">
        <f t="shared" si="26"/>
        <v>0</v>
      </c>
    </row>
    <row r="130" spans="1:7" ht="15" thickBot="1">
      <c r="A130" s="1044">
        <f>A129+0.01</f>
        <v>3.2699999999999996</v>
      </c>
      <c r="B130" s="501" t="s">
        <v>507</v>
      </c>
      <c r="C130" s="1024"/>
      <c r="D130" s="1024"/>
      <c r="E130" s="475"/>
      <c r="F130" s="519">
        <f t="shared" si="26"/>
        <v>0</v>
      </c>
    </row>
    <row r="131" spans="1:7" ht="15" thickBot="1">
      <c r="A131" s="1044">
        <f t="shared" si="27"/>
        <v>3.2799999999999994</v>
      </c>
      <c r="B131" s="501" t="s">
        <v>508</v>
      </c>
      <c r="C131" s="1024"/>
      <c r="D131" s="1024"/>
      <c r="E131" s="475"/>
      <c r="F131" s="519">
        <f t="shared" si="26"/>
        <v>0</v>
      </c>
    </row>
    <row r="132" spans="1:7" ht="15" thickBot="1">
      <c r="A132" s="1044">
        <f t="shared" si="27"/>
        <v>3.2899999999999991</v>
      </c>
      <c r="B132" s="501" t="s">
        <v>509</v>
      </c>
      <c r="C132" s="1024"/>
      <c r="D132" s="1024"/>
      <c r="E132" s="475"/>
      <c r="F132" s="519">
        <f t="shared" si="26"/>
        <v>0</v>
      </c>
    </row>
    <row r="133" spans="1:7" ht="15" thickBot="1">
      <c r="A133" s="1043">
        <f t="shared" si="27"/>
        <v>3.2999999999999989</v>
      </c>
      <c r="B133" s="501" t="s">
        <v>510</v>
      </c>
      <c r="C133" s="1024"/>
      <c r="D133" s="1024"/>
      <c r="E133" s="475"/>
      <c r="F133" s="519">
        <f t="shared" si="26"/>
        <v>0</v>
      </c>
    </row>
    <row r="134" spans="1:7" ht="15" thickBot="1">
      <c r="A134" s="1039" t="s">
        <v>511</v>
      </c>
      <c r="B134" s="1040" t="s">
        <v>512</v>
      </c>
      <c r="C134" s="982">
        <f>SUM(C127:C133)</f>
        <v>0</v>
      </c>
      <c r="D134" s="983">
        <f>SUM(D127:D133)</f>
        <v>0</v>
      </c>
      <c r="E134" s="983">
        <f>SUM(E127:E133)</f>
        <v>0</v>
      </c>
      <c r="F134" s="983">
        <f>SUM(F127:F133)</f>
        <v>0</v>
      </c>
      <c r="G134" t="s">
        <v>203</v>
      </c>
    </row>
    <row r="135" spans="1:7" ht="15" thickBot="1">
      <c r="A135" s="1046">
        <v>3.31</v>
      </c>
      <c r="B135" s="501" t="s">
        <v>513</v>
      </c>
      <c r="C135" s="1024"/>
      <c r="D135" s="1024"/>
      <c r="E135" s="475"/>
      <c r="F135" s="519">
        <f t="shared" ref="F135:F139" si="28">SUM(C135:E135)</f>
        <v>0</v>
      </c>
    </row>
    <row r="136" spans="1:7" ht="15" thickBot="1">
      <c r="A136" s="1043">
        <f>A135+0.01</f>
        <v>3.32</v>
      </c>
      <c r="B136" s="501" t="s">
        <v>514</v>
      </c>
      <c r="C136" s="1024"/>
      <c r="D136" s="1024"/>
      <c r="E136" s="475"/>
      <c r="F136" s="519">
        <f t="shared" si="28"/>
        <v>0</v>
      </c>
    </row>
    <row r="137" spans="1:7" ht="15" thickBot="1">
      <c r="A137" s="1044">
        <f t="shared" ref="A137" si="29">A136+0.01</f>
        <v>3.3299999999999996</v>
      </c>
      <c r="B137" s="501" t="s">
        <v>515</v>
      </c>
      <c r="C137" s="1024"/>
      <c r="D137" s="1024"/>
      <c r="E137" s="475"/>
      <c r="F137" s="519">
        <f t="shared" si="28"/>
        <v>0</v>
      </c>
    </row>
    <row r="138" spans="1:7" ht="15" thickBot="1">
      <c r="A138" s="1044">
        <v>3.34</v>
      </c>
      <c r="B138" s="501" t="s">
        <v>516</v>
      </c>
      <c r="C138" s="1024"/>
      <c r="D138" s="1024"/>
      <c r="E138" s="475"/>
      <c r="F138" s="519">
        <f t="shared" si="28"/>
        <v>0</v>
      </c>
    </row>
    <row r="139" spans="1:7" ht="15" thickBot="1">
      <c r="A139" s="1043">
        <v>3.35</v>
      </c>
      <c r="B139" s="1049" t="s">
        <v>517</v>
      </c>
      <c r="C139" s="13"/>
      <c r="D139" s="1024"/>
      <c r="E139" s="880"/>
      <c r="F139" s="519">
        <f t="shared" si="28"/>
        <v>0</v>
      </c>
    </row>
    <row r="140" spans="1:7" ht="15" thickBot="1">
      <c r="A140" s="1039" t="s">
        <v>518</v>
      </c>
      <c r="B140" s="1040" t="s">
        <v>519</v>
      </c>
      <c r="C140" s="1009">
        <f>SUM(C135:C139)</f>
        <v>0</v>
      </c>
      <c r="D140" s="1009">
        <f>SUM(D135:D139)</f>
        <v>0</v>
      </c>
      <c r="E140" s="1009">
        <f>SUM(E135:E139)</f>
        <v>0</v>
      </c>
      <c r="F140" s="1009">
        <f>SUM(F135:F139)</f>
        <v>0</v>
      </c>
    </row>
    <row r="141" spans="1:7" ht="15" thickBot="1">
      <c r="A141" s="1044">
        <v>3.36</v>
      </c>
      <c r="B141" s="501" t="s">
        <v>520</v>
      </c>
      <c r="C141" s="1024"/>
      <c r="D141" s="1024"/>
      <c r="E141" s="475"/>
      <c r="F141" s="519">
        <f t="shared" ref="F141:F144" si="30">SUM(C141:E141)</f>
        <v>0</v>
      </c>
    </row>
    <row r="142" spans="1:7" ht="15" thickBot="1">
      <c r="A142" s="1044">
        <v>3.37</v>
      </c>
      <c r="B142" s="501" t="s">
        <v>521</v>
      </c>
      <c r="C142" s="1024"/>
      <c r="D142" s="1024"/>
      <c r="E142" s="475"/>
      <c r="F142" s="519">
        <f t="shared" si="30"/>
        <v>0</v>
      </c>
    </row>
    <row r="143" spans="1:7" ht="15" thickBot="1">
      <c r="A143" s="1044">
        <f t="shared" ref="A143" si="31">A142+0.01</f>
        <v>3.38</v>
      </c>
      <c r="B143" s="501" t="s">
        <v>522</v>
      </c>
      <c r="C143" s="1024"/>
      <c r="D143" s="1024"/>
      <c r="E143" s="475"/>
      <c r="F143" s="519">
        <f t="shared" si="30"/>
        <v>0</v>
      </c>
    </row>
    <row r="144" spans="1:7" ht="15" thickBot="1">
      <c r="A144" s="1046">
        <v>3.39</v>
      </c>
      <c r="B144" s="501" t="s">
        <v>523</v>
      </c>
      <c r="C144" s="1024"/>
      <c r="D144" s="1024"/>
      <c r="E144" s="475"/>
      <c r="F144" s="519">
        <f t="shared" si="30"/>
        <v>0</v>
      </c>
    </row>
    <row r="145" spans="1:7" ht="15" thickBot="1">
      <c r="A145" s="1039" t="s">
        <v>524</v>
      </c>
      <c r="B145" s="1040" t="s">
        <v>525</v>
      </c>
      <c r="C145" s="1009">
        <f t="shared" ref="C145:E145" si="32">SUM(C141:C144)</f>
        <v>0</v>
      </c>
      <c r="D145" s="1009">
        <f t="shared" si="32"/>
        <v>0</v>
      </c>
      <c r="E145" s="1009">
        <f t="shared" si="32"/>
        <v>0</v>
      </c>
      <c r="F145" s="1009">
        <f>SUM(F141:F144)</f>
        <v>0</v>
      </c>
    </row>
    <row r="146" spans="1:7" ht="15" thickBot="1">
      <c r="A146" s="1047" t="s">
        <v>526</v>
      </c>
      <c r="B146" s="501" t="s">
        <v>527</v>
      </c>
      <c r="C146" s="1024"/>
      <c r="D146" s="1024"/>
      <c r="E146" s="475"/>
      <c r="F146" s="519">
        <f t="shared" ref="F146:F149" si="33">SUM(C146:E146)</f>
        <v>0</v>
      </c>
    </row>
    <row r="147" spans="1:7" ht="15" thickBot="1">
      <c r="A147" s="1047">
        <v>3.41</v>
      </c>
      <c r="B147" s="501" t="s">
        <v>528</v>
      </c>
      <c r="C147" s="1024"/>
      <c r="D147" s="1024"/>
      <c r="E147" s="475"/>
      <c r="F147" s="519">
        <f t="shared" si="33"/>
        <v>0</v>
      </c>
    </row>
    <row r="148" spans="1:7" ht="15" thickBot="1">
      <c r="A148" s="1044">
        <f t="shared" ref="A148:A149" si="34">A147+0.01</f>
        <v>3.42</v>
      </c>
      <c r="B148" s="501" t="s">
        <v>529</v>
      </c>
      <c r="C148" s="1024"/>
      <c r="D148" s="1024"/>
      <c r="E148" s="475"/>
      <c r="F148" s="519">
        <f t="shared" si="33"/>
        <v>0</v>
      </c>
    </row>
    <row r="149" spans="1:7" ht="15" thickBot="1">
      <c r="A149" s="1044">
        <f t="shared" si="34"/>
        <v>3.4299999999999997</v>
      </c>
      <c r="B149" s="501" t="s">
        <v>530</v>
      </c>
      <c r="C149" s="1024"/>
      <c r="D149" s="1024"/>
      <c r="E149" s="475"/>
      <c r="F149" s="519">
        <f t="shared" si="33"/>
        <v>0</v>
      </c>
    </row>
    <row r="150" spans="1:7" ht="15" thickBot="1">
      <c r="A150" s="1050" t="s">
        <v>531</v>
      </c>
      <c r="B150" s="1040" t="s">
        <v>532</v>
      </c>
      <c r="C150" s="1009">
        <f>SUM(C146:C149)</f>
        <v>0</v>
      </c>
      <c r="D150" s="1009">
        <f>SUM(D146:D149)</f>
        <v>0</v>
      </c>
      <c r="E150" s="1009">
        <f>SUM(E146:E149)</f>
        <v>0</v>
      </c>
      <c r="F150" s="1009">
        <f>SUM(F146:F149)</f>
        <v>0</v>
      </c>
    </row>
    <row r="151" spans="1:7" ht="15" thickBot="1">
      <c r="A151" s="1051">
        <v>3.44</v>
      </c>
      <c r="B151" s="1052" t="s">
        <v>533</v>
      </c>
      <c r="C151" s="1024"/>
      <c r="D151" s="1024"/>
      <c r="E151" s="475"/>
      <c r="F151" s="519">
        <f t="shared" ref="F151:F154" si="35">SUM(C151:E151)</f>
        <v>0</v>
      </c>
    </row>
    <row r="152" spans="1:7" ht="15" thickBot="1">
      <c r="A152" s="1053">
        <v>3.45</v>
      </c>
      <c r="B152" s="1052" t="s">
        <v>534</v>
      </c>
      <c r="C152" s="1024"/>
      <c r="D152" s="1024"/>
      <c r="E152" s="475"/>
      <c r="F152" s="519">
        <f t="shared" si="35"/>
        <v>0</v>
      </c>
    </row>
    <row r="153" spans="1:7" ht="15" thickBot="1">
      <c r="A153" s="1051">
        <v>3.46</v>
      </c>
      <c r="B153" s="1052" t="s">
        <v>535</v>
      </c>
      <c r="C153" s="1024"/>
      <c r="D153" s="1024"/>
      <c r="E153" s="475"/>
      <c r="F153" s="519">
        <f t="shared" si="35"/>
        <v>0</v>
      </c>
    </row>
    <row r="154" spans="1:7" ht="15" thickBot="1">
      <c r="A154" s="1051">
        <v>3.47</v>
      </c>
      <c r="B154" s="1054" t="s">
        <v>536</v>
      </c>
      <c r="C154" s="1024"/>
      <c r="D154" s="1024"/>
      <c r="E154" s="475"/>
      <c r="F154" s="519">
        <f t="shared" si="35"/>
        <v>0</v>
      </c>
    </row>
    <row r="155" spans="1:7" ht="15" thickBot="1">
      <c r="A155" s="1055" t="s">
        <v>537</v>
      </c>
      <c r="B155" s="1056" t="s">
        <v>538</v>
      </c>
      <c r="C155" s="984">
        <f>SUM(C151:C154)</f>
        <v>0</v>
      </c>
      <c r="D155" s="971">
        <f>SUM(D151:D154)</f>
        <v>0</v>
      </c>
      <c r="E155" s="971">
        <f>SUM(E151:E154)</f>
        <v>0</v>
      </c>
      <c r="F155" s="971">
        <f>SUM(F151:F154)</f>
        <v>0</v>
      </c>
    </row>
    <row r="156" spans="1:7" s="1035" customFormat="1" ht="15" thickBot="1">
      <c r="A156" s="1044">
        <v>3.48</v>
      </c>
      <c r="B156" s="1057" t="s">
        <v>539</v>
      </c>
      <c r="C156" s="1024"/>
      <c r="D156" s="1024"/>
      <c r="E156" s="475"/>
      <c r="F156" s="519">
        <f t="shared" ref="F156:F159" si="36">SUM(C156:E156)</f>
        <v>0</v>
      </c>
    </row>
    <row r="157" spans="1:7" s="1035" customFormat="1" ht="15" thickBot="1">
      <c r="A157" s="1043">
        <v>3.49</v>
      </c>
      <c r="B157" s="501" t="s">
        <v>540</v>
      </c>
      <c r="C157" s="1024"/>
      <c r="D157" s="1024"/>
      <c r="E157" s="475"/>
      <c r="F157" s="519">
        <f t="shared" si="36"/>
        <v>0</v>
      </c>
      <c r="G157"/>
    </row>
    <row r="158" spans="1:7" s="1035" customFormat="1" ht="15" thickBot="1">
      <c r="A158" s="1047" t="s">
        <v>541</v>
      </c>
      <c r="B158" s="501" t="s">
        <v>542</v>
      </c>
      <c r="C158" s="1024"/>
      <c r="D158" s="1024"/>
      <c r="E158" s="475"/>
      <c r="F158" s="519">
        <f t="shared" si="36"/>
        <v>0</v>
      </c>
    </row>
    <row r="159" spans="1:7" s="1035" customFormat="1" ht="15" thickBot="1">
      <c r="A159" s="1047">
        <v>3.51</v>
      </c>
      <c r="B159" s="1049" t="s">
        <v>543</v>
      </c>
      <c r="C159" s="1024"/>
      <c r="D159" s="1024"/>
      <c r="E159" s="475"/>
      <c r="F159" s="519">
        <f t="shared" si="36"/>
        <v>0</v>
      </c>
    </row>
    <row r="160" spans="1:7" ht="15" thickBot="1">
      <c r="A160" s="1039" t="s">
        <v>544</v>
      </c>
      <c r="B160" s="1058" t="s">
        <v>545</v>
      </c>
      <c r="C160" s="984">
        <f>SUM(C156:C159)</f>
        <v>0</v>
      </c>
      <c r="D160" s="971">
        <f>SUM(D156:D159)</f>
        <v>0</v>
      </c>
      <c r="E160" s="971">
        <f>SUM(E156:E159)</f>
        <v>0</v>
      </c>
      <c r="F160" s="971">
        <f>SUM(F156:F159)</f>
        <v>0</v>
      </c>
    </row>
    <row r="161" spans="1:7" ht="15" thickBot="1">
      <c r="A161" s="1047">
        <v>3.52</v>
      </c>
      <c r="B161" s="1057" t="s">
        <v>546</v>
      </c>
      <c r="C161" s="1024"/>
      <c r="D161" s="1024"/>
      <c r="E161" s="475"/>
      <c r="F161" s="519">
        <f t="shared" ref="F161:F164" si="37">SUM(C161:E161)</f>
        <v>0</v>
      </c>
    </row>
    <row r="162" spans="1:7" ht="15" thickBot="1">
      <c r="A162" s="1047">
        <v>3.53</v>
      </c>
      <c r="B162" s="501" t="s">
        <v>547</v>
      </c>
      <c r="C162" s="1024"/>
      <c r="D162" s="1024"/>
      <c r="E162" s="475"/>
      <c r="F162" s="519">
        <f t="shared" si="37"/>
        <v>0</v>
      </c>
    </row>
    <row r="163" spans="1:7" ht="15" thickBot="1">
      <c r="A163" s="1044">
        <v>3.54</v>
      </c>
      <c r="B163" s="501" t="s">
        <v>548</v>
      </c>
      <c r="C163" s="1024"/>
      <c r="D163" s="1024"/>
      <c r="E163" s="475"/>
      <c r="F163" s="519">
        <f t="shared" si="37"/>
        <v>0</v>
      </c>
    </row>
    <row r="164" spans="1:7" ht="15" thickBot="1">
      <c r="A164" s="1044">
        <v>3.55</v>
      </c>
      <c r="B164" s="501" t="s">
        <v>549</v>
      </c>
      <c r="C164" s="1024"/>
      <c r="D164" s="1024"/>
      <c r="E164" s="475"/>
      <c r="F164" s="519">
        <f t="shared" si="37"/>
        <v>0</v>
      </c>
    </row>
    <row r="165" spans="1:7" ht="15" thickBot="1">
      <c r="A165" s="1059" t="s">
        <v>550</v>
      </c>
      <c r="B165" s="1060" t="s">
        <v>551</v>
      </c>
      <c r="C165" s="984">
        <f>SUM(C161:C164)</f>
        <v>0</v>
      </c>
      <c r="D165" s="983">
        <f>SUM(D161:D164)</f>
        <v>0</v>
      </c>
      <c r="E165" s="983">
        <f>SUM(E161:E164)</f>
        <v>0</v>
      </c>
      <c r="F165" s="983">
        <f>SUM(F161:F164)</f>
        <v>0</v>
      </c>
    </row>
    <row r="166" spans="1:7" ht="15" thickBot="1">
      <c r="A166" s="1044">
        <v>3.56</v>
      </c>
      <c r="B166" s="501" t="s">
        <v>552</v>
      </c>
      <c r="C166" s="1024"/>
      <c r="D166" s="1024"/>
      <c r="E166" s="475"/>
      <c r="F166" s="519">
        <f t="shared" ref="F166:F173" si="38">SUM(C166:E166)</f>
        <v>0</v>
      </c>
      <c r="G166" s="563" t="s">
        <v>203</v>
      </c>
    </row>
    <row r="167" spans="1:7" ht="15" thickBot="1">
      <c r="A167" s="1044">
        <v>3.57</v>
      </c>
      <c r="B167" s="501" t="s">
        <v>553</v>
      </c>
      <c r="C167" s="1024"/>
      <c r="D167" s="1024"/>
      <c r="E167" s="475"/>
      <c r="F167" s="519">
        <f t="shared" si="38"/>
        <v>0</v>
      </c>
    </row>
    <row r="168" spans="1:7" ht="15" thickBot="1">
      <c r="A168" s="1044">
        <f>A167+0.01</f>
        <v>3.5799999999999996</v>
      </c>
      <c r="B168" s="501" t="s">
        <v>554</v>
      </c>
      <c r="C168" s="1024"/>
      <c r="D168" s="1024"/>
      <c r="E168" s="475"/>
      <c r="F168" s="519">
        <f t="shared" si="38"/>
        <v>0</v>
      </c>
    </row>
    <row r="169" spans="1:7" ht="15" thickBot="1">
      <c r="A169" s="1043">
        <f>A168+0.01</f>
        <v>3.5899999999999994</v>
      </c>
      <c r="B169" s="501" t="s">
        <v>555</v>
      </c>
      <c r="C169" s="1024"/>
      <c r="D169" s="1024"/>
      <c r="E169" s="475"/>
      <c r="F169" s="519">
        <f t="shared" si="38"/>
        <v>0</v>
      </c>
    </row>
    <row r="170" spans="1:7">
      <c r="A170" s="1043">
        <f>A169+0.01</f>
        <v>3.5999999999999992</v>
      </c>
      <c r="B170" s="501" t="s">
        <v>556</v>
      </c>
      <c r="C170" s="1024"/>
      <c r="D170" s="1017"/>
      <c r="E170" s="1061">
        <f>(C170) *-1</f>
        <v>0</v>
      </c>
      <c r="F170" s="519">
        <f t="shared" si="38"/>
        <v>0</v>
      </c>
    </row>
    <row r="171" spans="1:7">
      <c r="A171" s="1047">
        <v>3.61</v>
      </c>
      <c r="B171" s="501" t="s">
        <v>557</v>
      </c>
      <c r="C171" s="1024"/>
      <c r="D171" s="1017"/>
      <c r="E171" s="1061">
        <f>(C171)*-1</f>
        <v>0</v>
      </c>
      <c r="F171" s="519">
        <f t="shared" si="38"/>
        <v>0</v>
      </c>
    </row>
    <row r="172" spans="1:7">
      <c r="A172" s="1044">
        <v>3.62</v>
      </c>
      <c r="B172" s="501" t="s">
        <v>558</v>
      </c>
      <c r="C172" s="1024"/>
      <c r="D172" s="1017"/>
      <c r="E172" s="1061">
        <f>(C172)*-1</f>
        <v>0</v>
      </c>
      <c r="F172" s="519">
        <f t="shared" si="38"/>
        <v>0</v>
      </c>
    </row>
    <row r="173" spans="1:7" ht="15" thickBot="1">
      <c r="A173" s="1044">
        <v>3.63</v>
      </c>
      <c r="B173" s="501" t="s">
        <v>559</v>
      </c>
      <c r="C173" s="1062"/>
      <c r="D173" s="1024"/>
      <c r="E173" s="1017"/>
      <c r="F173" s="519">
        <f t="shared" si="38"/>
        <v>0</v>
      </c>
    </row>
    <row r="174" spans="1:7" ht="15" thickBot="1">
      <c r="A174" s="980" t="s">
        <v>560</v>
      </c>
      <c r="B174" s="1021" t="s">
        <v>561</v>
      </c>
      <c r="C174" s="857">
        <f>SUM(C166:C173)</f>
        <v>0</v>
      </c>
      <c r="D174" s="971">
        <f>SUM(D166:D173)</f>
        <v>0</v>
      </c>
      <c r="E174" s="971">
        <f>SUM(E166:E173)</f>
        <v>0</v>
      </c>
      <c r="F174" s="971">
        <f>SUM(F166:F173)</f>
        <v>0</v>
      </c>
    </row>
    <row r="175" spans="1:7" ht="15" thickBot="1">
      <c r="A175" s="1063">
        <v>3.64</v>
      </c>
      <c r="B175" s="501" t="s">
        <v>562</v>
      </c>
      <c r="C175" s="1024"/>
      <c r="D175" s="1024"/>
      <c r="E175" s="475"/>
      <c r="F175" s="519">
        <f t="shared" ref="F175:F180" si="39">SUM(C175:E175)</f>
        <v>0</v>
      </c>
    </row>
    <row r="176" spans="1:7" ht="15" thickBot="1">
      <c r="A176" s="1063">
        <f>A175+0.01</f>
        <v>3.65</v>
      </c>
      <c r="B176" s="501" t="s">
        <v>563</v>
      </c>
      <c r="C176" s="1024"/>
      <c r="D176" s="1024"/>
      <c r="E176" s="475"/>
      <c r="F176" s="519">
        <f t="shared" si="39"/>
        <v>0</v>
      </c>
    </row>
    <row r="177" spans="1:7" ht="15" thickBot="1">
      <c r="A177" s="1063">
        <f t="shared" ref="A177:A180" si="40">A176+0.01</f>
        <v>3.6599999999999997</v>
      </c>
      <c r="B177" s="501" t="s">
        <v>564</v>
      </c>
      <c r="C177" s="1024"/>
      <c r="D177" s="1024"/>
      <c r="E177" s="475"/>
      <c r="F177" s="519">
        <f t="shared" si="39"/>
        <v>0</v>
      </c>
    </row>
    <row r="178" spans="1:7" ht="15" thickBot="1">
      <c r="A178" s="1063">
        <f t="shared" si="40"/>
        <v>3.6699999999999995</v>
      </c>
      <c r="B178" s="501" t="s">
        <v>565</v>
      </c>
      <c r="C178" s="1024"/>
      <c r="D178" s="1024"/>
      <c r="E178" s="475"/>
      <c r="F178" s="519">
        <f t="shared" si="39"/>
        <v>0</v>
      </c>
    </row>
    <row r="179" spans="1:7" ht="15" thickBot="1">
      <c r="A179" s="1063">
        <f t="shared" si="40"/>
        <v>3.6799999999999993</v>
      </c>
      <c r="B179" s="501" t="s">
        <v>566</v>
      </c>
      <c r="C179" s="1024"/>
      <c r="D179" s="1024"/>
      <c r="E179" s="475"/>
      <c r="F179" s="519">
        <f t="shared" si="39"/>
        <v>0</v>
      </c>
    </row>
    <row r="180" spans="1:7" ht="15" thickBot="1">
      <c r="A180" s="1048">
        <f t="shared" si="40"/>
        <v>3.6899999999999991</v>
      </c>
      <c r="B180" s="501" t="s">
        <v>567</v>
      </c>
      <c r="C180" s="1024"/>
      <c r="D180" s="1024"/>
      <c r="E180" s="1061">
        <f>(C180)*-1</f>
        <v>0</v>
      </c>
      <c r="F180" s="519">
        <f t="shared" si="39"/>
        <v>0</v>
      </c>
    </row>
    <row r="181" spans="1:7" ht="15" thickBot="1">
      <c r="A181" s="980" t="s">
        <v>568</v>
      </c>
      <c r="B181" s="1021" t="s">
        <v>569</v>
      </c>
      <c r="C181" s="857">
        <f>SUM(C175:C180)</f>
        <v>0</v>
      </c>
      <c r="D181" s="971">
        <f>SUM(D175:D180)</f>
        <v>0</v>
      </c>
      <c r="E181" s="971">
        <f>SUM(E175:E180)</f>
        <v>0</v>
      </c>
      <c r="F181" s="971">
        <f>SUM(F175:F180)</f>
        <v>0</v>
      </c>
    </row>
    <row r="182" spans="1:7" ht="15" thickBot="1">
      <c r="A182" s="1064" t="s">
        <v>570</v>
      </c>
      <c r="B182" s="1052" t="s">
        <v>571</v>
      </c>
      <c r="C182" s="1024"/>
      <c r="D182" s="1024"/>
      <c r="E182" s="475"/>
      <c r="F182" s="519">
        <f t="shared" ref="F182:F185" si="41">SUM(C182:E182)</f>
        <v>0</v>
      </c>
    </row>
    <row r="183" spans="1:7" ht="15" thickBot="1">
      <c r="A183" s="1053">
        <f>A182+0.01</f>
        <v>3.71</v>
      </c>
      <c r="B183" s="1052" t="s">
        <v>572</v>
      </c>
      <c r="C183" s="1024"/>
      <c r="D183" s="1024"/>
      <c r="E183" s="475"/>
      <c r="F183" s="519">
        <f t="shared" si="41"/>
        <v>0</v>
      </c>
    </row>
    <row r="184" spans="1:7" ht="15" thickBot="1">
      <c r="A184" s="1051">
        <f t="shared" ref="A184:A185" si="42">A183+0.01</f>
        <v>3.7199999999999998</v>
      </c>
      <c r="B184" s="1052" t="s">
        <v>573</v>
      </c>
      <c r="C184" s="1024"/>
      <c r="D184" s="1024"/>
      <c r="E184" s="475"/>
      <c r="F184" s="519">
        <f t="shared" si="41"/>
        <v>0</v>
      </c>
    </row>
    <row r="185" spans="1:7" ht="15" thickBot="1">
      <c r="A185" s="1051">
        <f t="shared" si="42"/>
        <v>3.7299999999999995</v>
      </c>
      <c r="B185" s="1052" t="s">
        <v>574</v>
      </c>
      <c r="C185" s="1024"/>
      <c r="D185" s="1024"/>
      <c r="E185" s="475"/>
      <c r="F185" s="519">
        <f t="shared" si="41"/>
        <v>0</v>
      </c>
    </row>
    <row r="186" spans="1:7" ht="15" thickBot="1">
      <c r="A186" s="1065" t="s">
        <v>575</v>
      </c>
      <c r="B186" s="1066" t="s">
        <v>576</v>
      </c>
      <c r="C186" s="857">
        <f>SUM(C182:C185)</f>
        <v>0</v>
      </c>
      <c r="D186" s="971">
        <f t="shared" ref="D186:E186" si="43">SUM(D182:D185)</f>
        <v>0</v>
      </c>
      <c r="E186" s="971">
        <f t="shared" si="43"/>
        <v>0</v>
      </c>
      <c r="F186" s="971">
        <f>SUM(F182:F185)</f>
        <v>0</v>
      </c>
    </row>
    <row r="187" spans="1:7" s="775" customFormat="1" ht="15" thickBot="1">
      <c r="A187" s="1047" t="s">
        <v>577</v>
      </c>
      <c r="B187" s="501" t="s">
        <v>578</v>
      </c>
      <c r="C187" s="1024"/>
      <c r="D187" s="1024"/>
      <c r="E187" s="475"/>
      <c r="F187" s="519">
        <f t="shared" ref="F187:F190" si="44">SUM(C187:E187)</f>
        <v>0</v>
      </c>
    </row>
    <row r="188" spans="1:7" s="775" customFormat="1" ht="15" thickBot="1">
      <c r="A188" s="1044">
        <f>A187+0.01</f>
        <v>3.75</v>
      </c>
      <c r="B188" s="501" t="s">
        <v>579</v>
      </c>
      <c r="C188" s="1024"/>
      <c r="D188" s="1024"/>
      <c r="E188" s="475"/>
      <c r="F188" s="519">
        <f t="shared" si="44"/>
        <v>0</v>
      </c>
      <c r="G188"/>
    </row>
    <row r="189" spans="1:7" s="775" customFormat="1" ht="15" thickBot="1">
      <c r="A189" s="1044">
        <f t="shared" ref="A189:A190" si="45">A188+0.01</f>
        <v>3.76</v>
      </c>
      <c r="B189" s="501" t="s">
        <v>580</v>
      </c>
      <c r="C189" s="1024"/>
      <c r="D189" s="1024"/>
      <c r="E189" s="475"/>
      <c r="F189" s="519">
        <f t="shared" si="44"/>
        <v>0</v>
      </c>
    </row>
    <row r="190" spans="1:7" s="775" customFormat="1" ht="15" thickBot="1">
      <c r="A190" s="1044">
        <f t="shared" si="45"/>
        <v>3.7699999999999996</v>
      </c>
      <c r="B190" s="501" t="s">
        <v>581</v>
      </c>
      <c r="C190" s="1024"/>
      <c r="D190" s="1024"/>
      <c r="E190" s="475"/>
      <c r="F190" s="519">
        <f t="shared" si="44"/>
        <v>0</v>
      </c>
    </row>
    <row r="191" spans="1:7" s="775" customFormat="1" ht="15" thickBot="1">
      <c r="A191" s="980" t="s">
        <v>582</v>
      </c>
      <c r="B191" s="1067" t="s">
        <v>583</v>
      </c>
      <c r="C191" s="857">
        <f>SUM(C187:C190)</f>
        <v>0</v>
      </c>
      <c r="D191" s="971">
        <f t="shared" ref="D191:E191" si="46">SUM(D187:D190)</f>
        <v>0</v>
      </c>
      <c r="E191" s="971">
        <f t="shared" si="46"/>
        <v>0</v>
      </c>
      <c r="F191" s="971">
        <f>SUM(F187:F190)</f>
        <v>0</v>
      </c>
    </row>
    <row r="192" spans="1:7" ht="15" thickBot="1">
      <c r="A192" s="1068" t="s">
        <v>584</v>
      </c>
      <c r="B192" s="501" t="s">
        <v>585</v>
      </c>
      <c r="C192" s="1024"/>
      <c r="D192" s="1024"/>
      <c r="E192" s="475"/>
      <c r="F192" s="519">
        <f t="shared" ref="F192:F209" si="47">SUM(C192:E192)</f>
        <v>0</v>
      </c>
    </row>
    <row r="193" spans="1:7" ht="15" thickBot="1">
      <c r="A193" s="1063">
        <f t="shared" ref="A193:A209" si="48">A192+0.01</f>
        <v>3.7899999999999996</v>
      </c>
      <c r="B193" s="501" t="s">
        <v>586</v>
      </c>
      <c r="C193" s="1024"/>
      <c r="D193" s="1024"/>
      <c r="E193" s="475"/>
      <c r="F193" s="519">
        <f t="shared" si="47"/>
        <v>0</v>
      </c>
    </row>
    <row r="194" spans="1:7" ht="15" thickBot="1">
      <c r="A194" s="1069" t="s">
        <v>587</v>
      </c>
      <c r="B194" s="501" t="s">
        <v>588</v>
      </c>
      <c r="C194" s="1024"/>
      <c r="D194" s="1024"/>
      <c r="E194" s="475"/>
      <c r="F194" s="519">
        <f t="shared" si="47"/>
        <v>0</v>
      </c>
    </row>
    <row r="195" spans="1:7" ht="15" thickBot="1">
      <c r="A195" s="1048">
        <f t="shared" si="48"/>
        <v>3.8099999999999996</v>
      </c>
      <c r="B195" s="126" t="s">
        <v>589</v>
      </c>
      <c r="C195" s="1024"/>
      <c r="D195" s="1024"/>
      <c r="E195" s="475"/>
      <c r="F195" s="519">
        <f t="shared" si="47"/>
        <v>0</v>
      </c>
    </row>
    <row r="196" spans="1:7" ht="15" thickBot="1">
      <c r="A196" s="1063">
        <f t="shared" si="48"/>
        <v>3.8199999999999994</v>
      </c>
      <c r="B196" s="501" t="s">
        <v>590</v>
      </c>
      <c r="C196" s="1024"/>
      <c r="D196" s="1024"/>
      <c r="E196" s="475"/>
      <c r="F196" s="519">
        <f t="shared" si="47"/>
        <v>0</v>
      </c>
    </row>
    <row r="197" spans="1:7" ht="15" thickBot="1">
      <c r="A197" s="1063">
        <f t="shared" si="48"/>
        <v>3.8299999999999992</v>
      </c>
      <c r="B197" s="501" t="s">
        <v>591</v>
      </c>
      <c r="C197" s="1024"/>
      <c r="D197" s="1024"/>
      <c r="E197" s="475"/>
      <c r="F197" s="519">
        <f t="shared" si="47"/>
        <v>0</v>
      </c>
    </row>
    <row r="198" spans="1:7" ht="15" thickBot="1">
      <c r="A198" s="1063">
        <f t="shared" si="48"/>
        <v>3.839999999999999</v>
      </c>
      <c r="B198" s="501" t="s">
        <v>592</v>
      </c>
      <c r="C198" s="1024"/>
      <c r="D198" s="1024"/>
      <c r="E198" s="475"/>
      <c r="F198" s="519">
        <f t="shared" si="47"/>
        <v>0</v>
      </c>
    </row>
    <row r="199" spans="1:7" ht="15" thickBot="1">
      <c r="A199" s="1063">
        <f t="shared" si="48"/>
        <v>3.8499999999999988</v>
      </c>
      <c r="B199" s="501" t="s">
        <v>593</v>
      </c>
      <c r="C199" s="1024"/>
      <c r="D199" s="1024"/>
      <c r="E199" s="475"/>
      <c r="F199" s="519">
        <f t="shared" si="47"/>
        <v>0</v>
      </c>
      <c r="G199" s="563" t="s">
        <v>203</v>
      </c>
    </row>
    <row r="200" spans="1:7" ht="15" thickBot="1">
      <c r="A200" s="1063">
        <f t="shared" si="48"/>
        <v>3.8599999999999985</v>
      </c>
      <c r="B200" s="501" t="s">
        <v>594</v>
      </c>
      <c r="C200" s="1024"/>
      <c r="D200" s="1024"/>
      <c r="E200" s="475"/>
      <c r="F200" s="519">
        <f t="shared" si="47"/>
        <v>0</v>
      </c>
      <c r="G200" s="563" t="s">
        <v>203</v>
      </c>
    </row>
    <row r="201" spans="1:7" ht="15" thickBot="1">
      <c r="A201" s="1063">
        <f t="shared" si="48"/>
        <v>3.8699999999999983</v>
      </c>
      <c r="B201" s="501" t="s">
        <v>595</v>
      </c>
      <c r="C201" s="1024"/>
      <c r="D201" s="1070"/>
      <c r="E201" s="1061">
        <f>(C201)*-1</f>
        <v>0</v>
      </c>
      <c r="F201" s="519">
        <f t="shared" si="47"/>
        <v>0</v>
      </c>
    </row>
    <row r="202" spans="1:7" ht="15" thickBot="1">
      <c r="A202" s="1063">
        <f t="shared" si="48"/>
        <v>3.8799999999999981</v>
      </c>
      <c r="B202" s="501" t="s">
        <v>596</v>
      </c>
      <c r="C202" s="1024"/>
      <c r="D202" s="1024"/>
      <c r="E202" s="475"/>
      <c r="F202" s="519">
        <f t="shared" si="47"/>
        <v>0</v>
      </c>
    </row>
    <row r="203" spans="1:7" ht="15" thickBot="1">
      <c r="A203" s="1063">
        <f t="shared" si="48"/>
        <v>3.8899999999999979</v>
      </c>
      <c r="B203" s="501" t="s">
        <v>597</v>
      </c>
      <c r="C203" s="1024"/>
      <c r="D203" s="1024"/>
      <c r="E203" s="475"/>
      <c r="F203" s="519">
        <f t="shared" si="47"/>
        <v>0</v>
      </c>
    </row>
    <row r="204" spans="1:7">
      <c r="A204" s="273" t="s">
        <v>598</v>
      </c>
      <c r="B204" s="501" t="s">
        <v>599</v>
      </c>
      <c r="C204" s="1024"/>
      <c r="D204" s="1070"/>
      <c r="E204" s="1061">
        <f>(C204) *-1</f>
        <v>0</v>
      </c>
      <c r="F204" s="519">
        <f t="shared" si="47"/>
        <v>0</v>
      </c>
    </row>
    <row r="205" spans="1:7" ht="15" thickBot="1">
      <c r="A205" s="1063">
        <f t="shared" si="48"/>
        <v>3.9099999999999997</v>
      </c>
      <c r="B205" s="501" t="s">
        <v>600</v>
      </c>
      <c r="C205" s="1024"/>
      <c r="D205" s="1070"/>
      <c r="E205" s="1061">
        <f>(C205) *-1</f>
        <v>0</v>
      </c>
      <c r="F205" s="519">
        <f t="shared" si="47"/>
        <v>0</v>
      </c>
    </row>
    <row r="206" spans="1:7" ht="15" thickBot="1">
      <c r="A206" s="1063">
        <f t="shared" si="48"/>
        <v>3.9199999999999995</v>
      </c>
      <c r="B206" s="501" t="s">
        <v>601</v>
      </c>
      <c r="C206" s="1024"/>
      <c r="D206" s="1024"/>
      <c r="E206" s="475"/>
      <c r="F206" s="519">
        <f t="shared" si="47"/>
        <v>0</v>
      </c>
    </row>
    <row r="207" spans="1:7">
      <c r="A207" s="1063">
        <f t="shared" si="48"/>
        <v>3.9299999999999993</v>
      </c>
      <c r="B207" s="1023" t="s">
        <v>400</v>
      </c>
      <c r="C207" s="1070"/>
      <c r="D207" s="1070"/>
      <c r="E207" s="1070"/>
      <c r="F207" s="519">
        <f t="shared" si="47"/>
        <v>0</v>
      </c>
    </row>
    <row r="208" spans="1:7">
      <c r="A208" s="1063">
        <f t="shared" si="48"/>
        <v>3.9399999999999991</v>
      </c>
      <c r="B208" s="1023" t="s">
        <v>400</v>
      </c>
      <c r="C208" s="1070"/>
      <c r="D208" s="1070"/>
      <c r="E208" s="1070"/>
      <c r="F208" s="519">
        <f t="shared" si="47"/>
        <v>0</v>
      </c>
    </row>
    <row r="209" spans="1:10" ht="15" thickBot="1">
      <c r="A209" s="1063">
        <f t="shared" si="48"/>
        <v>3.9499999999999988</v>
      </c>
      <c r="B209" s="1023" t="s">
        <v>400</v>
      </c>
      <c r="C209" s="1070"/>
      <c r="D209" s="1070"/>
      <c r="E209" s="1070"/>
      <c r="F209" s="519">
        <f t="shared" si="47"/>
        <v>0</v>
      </c>
      <c r="G209" t="s">
        <v>203</v>
      </c>
      <c r="H209" s="261"/>
      <c r="I209" s="261"/>
      <c r="J209" s="261"/>
    </row>
    <row r="210" spans="1:10" ht="15" thickBot="1">
      <c r="A210" s="1039" t="s">
        <v>602</v>
      </c>
      <c r="B210" s="1071" t="s">
        <v>603</v>
      </c>
      <c r="C210" s="1072">
        <f>SUM(C192:C209)</f>
        <v>0</v>
      </c>
      <c r="D210" s="1073">
        <f>SUM(D192:D209)</f>
        <v>0</v>
      </c>
      <c r="E210" s="1073">
        <f t="shared" ref="E210:F210" si="49">SUM(E192:E209)</f>
        <v>0</v>
      </c>
      <c r="F210" s="1073">
        <f t="shared" si="49"/>
        <v>0</v>
      </c>
      <c r="H210" s="261"/>
      <c r="I210" s="261"/>
      <c r="J210" s="261"/>
    </row>
    <row r="211" spans="1:10" ht="15" thickBot="1">
      <c r="A211" s="1074" t="s">
        <v>604</v>
      </c>
      <c r="B211" s="1058" t="s">
        <v>605</v>
      </c>
      <c r="C211" s="982">
        <f>SUM(C210,C181,C174,C165,C160,C150,C145,C140,C134,C126,C113,C104, C119,C191,C186,C155)</f>
        <v>0</v>
      </c>
      <c r="D211" s="983">
        <f>SUM(D210,D181,D174,D165,D160,D150,D145,D140,D134,D126,D113,D104, D119,D191,D186,D155)</f>
        <v>0</v>
      </c>
      <c r="E211" s="983">
        <f>SUM(E210,E181,E174,E165,E160,E150,E145,E140,E134,E126,E113,E104, E119,E191,E186,E155)</f>
        <v>0</v>
      </c>
      <c r="F211" s="983">
        <f>SUM(F210,F181,F174,F165,F160,F150,F145,F140,F134,F126,F113,F104, F119,F191,F186,F155)</f>
        <v>0</v>
      </c>
      <c r="H211" s="261"/>
      <c r="I211" s="261"/>
      <c r="J211" s="261"/>
    </row>
    <row r="212" spans="1:10" ht="15.6">
      <c r="A212" s="1075" t="s">
        <v>606</v>
      </c>
      <c r="B212" s="1012"/>
      <c r="C212" s="1014"/>
      <c r="D212" s="1014"/>
      <c r="E212" s="1014"/>
      <c r="F212" s="1013"/>
      <c r="H212" s="261"/>
      <c r="I212" s="261"/>
      <c r="J212" s="261"/>
    </row>
    <row r="213" spans="1:10">
      <c r="A213" s="1076" t="s">
        <v>607</v>
      </c>
      <c r="B213" s="961" t="s">
        <v>345</v>
      </c>
      <c r="C213" s="880"/>
      <c r="D213" s="880"/>
      <c r="E213" s="968"/>
      <c r="F213" s="519">
        <f t="shared" ref="F213:F215" si="50">SUM(C213:E213)</f>
        <v>0</v>
      </c>
      <c r="H213" s="261"/>
      <c r="I213" s="261"/>
      <c r="J213" s="261"/>
    </row>
    <row r="214" spans="1:10">
      <c r="A214" s="988" t="s">
        <v>608</v>
      </c>
      <c r="B214" s="961" t="s">
        <v>344</v>
      </c>
      <c r="C214" s="880"/>
      <c r="D214" s="880"/>
      <c r="E214" s="968"/>
      <c r="F214" s="519">
        <f t="shared" si="50"/>
        <v>0</v>
      </c>
      <c r="H214" s="261"/>
      <c r="I214" s="261"/>
      <c r="J214" s="261"/>
    </row>
    <row r="215" spans="1:10" ht="15" thickBot="1">
      <c r="A215" s="969" t="s">
        <v>609</v>
      </c>
      <c r="B215" s="1077" t="s">
        <v>610</v>
      </c>
      <c r="C215" s="946"/>
      <c r="D215" s="946"/>
      <c r="E215" s="979"/>
      <c r="F215" s="989">
        <f t="shared" si="50"/>
        <v>0</v>
      </c>
      <c r="H215" s="261"/>
      <c r="I215" s="261"/>
      <c r="J215" s="261"/>
    </row>
    <row r="216" spans="1:10" s="261" customFormat="1" ht="15" thickBot="1">
      <c r="A216" s="1045" t="s">
        <v>611</v>
      </c>
      <c r="B216" s="1078" t="s">
        <v>612</v>
      </c>
      <c r="C216" s="946"/>
      <c r="D216" s="946"/>
      <c r="E216" s="1192">
        <f>SUM(E213:E215)</f>
        <v>0</v>
      </c>
      <c r="F216" s="1192">
        <f>SUM(F213:F215)</f>
        <v>0</v>
      </c>
      <c r="H216"/>
      <c r="I216"/>
      <c r="J216"/>
    </row>
    <row r="217" spans="1:10" s="261" customFormat="1" ht="15" thickBot="1">
      <c r="A217" s="1007" t="s">
        <v>613</v>
      </c>
      <c r="B217" s="1010" t="s">
        <v>614</v>
      </c>
      <c r="C217" s="1193">
        <f>C211</f>
        <v>0</v>
      </c>
      <c r="D217" s="1193">
        <f>D211</f>
        <v>0</v>
      </c>
      <c r="E217" s="1079">
        <f>E211+E216</f>
        <v>0</v>
      </c>
      <c r="F217" s="1194">
        <f>F211+F216</f>
        <v>0</v>
      </c>
      <c r="H217"/>
      <c r="I217"/>
      <c r="J217"/>
    </row>
    <row r="218" spans="1:10">
      <c r="A218" s="346"/>
      <c r="B218" s="1080"/>
      <c r="C218" s="19"/>
      <c r="D218" s="19"/>
      <c r="E218" s="19"/>
      <c r="F218" s="19"/>
    </row>
    <row r="219" spans="1:10" ht="18.600000000000001">
      <c r="A219" s="420" t="s">
        <v>615</v>
      </c>
      <c r="B219" s="420"/>
      <c r="C219" s="420"/>
      <c r="D219" s="420"/>
      <c r="E219" s="420"/>
      <c r="F219" s="420"/>
    </row>
    <row r="220" spans="1:10">
      <c r="A220" s="957" t="s">
        <v>48</v>
      </c>
      <c r="B220" s="168"/>
      <c r="C220" s="21">
        <v>1</v>
      </c>
      <c r="D220" s="21">
        <v>2</v>
      </c>
      <c r="E220" s="21">
        <v>3</v>
      </c>
      <c r="F220" s="21">
        <v>4</v>
      </c>
    </row>
    <row r="221" spans="1:10" ht="39">
      <c r="A221" s="491" t="s">
        <v>18</v>
      </c>
      <c r="B221" s="524" t="s">
        <v>20</v>
      </c>
      <c r="C221" s="46" t="s">
        <v>92</v>
      </c>
      <c r="D221" s="46" t="s">
        <v>364</v>
      </c>
      <c r="E221" s="46" t="s">
        <v>365</v>
      </c>
      <c r="F221" s="46" t="s">
        <v>94</v>
      </c>
    </row>
    <row r="222" spans="1:10" ht="15" thickBot="1">
      <c r="A222" s="1044">
        <v>4.0999999999999996</v>
      </c>
      <c r="B222" s="1023" t="s">
        <v>616</v>
      </c>
      <c r="C222" s="1081"/>
      <c r="D222" s="1195"/>
      <c r="E222" s="1061">
        <f>F222-C222</f>
        <v>0</v>
      </c>
      <c r="F222" s="1081"/>
      <c r="G222" s="563" t="s">
        <v>203</v>
      </c>
    </row>
    <row r="223" spans="1:10" ht="15" thickBot="1">
      <c r="A223" s="1044">
        <v>4.2</v>
      </c>
      <c r="B223" s="1023" t="s">
        <v>617</v>
      </c>
      <c r="C223" s="1082"/>
      <c r="D223" s="1082"/>
      <c r="E223" s="475"/>
      <c r="F223" s="519">
        <f t="shared" ref="F223:F237" si="51">SUM(C223:E223)</f>
        <v>0</v>
      </c>
    </row>
    <row r="224" spans="1:10" ht="15" thickBot="1">
      <c r="A224" s="1044">
        <v>4.3</v>
      </c>
      <c r="B224" s="1023" t="s">
        <v>618</v>
      </c>
      <c r="C224" s="1070"/>
      <c r="D224" s="1196"/>
      <c r="E224" s="1070"/>
      <c r="F224" s="519">
        <f t="shared" si="51"/>
        <v>0</v>
      </c>
    </row>
    <row r="225" spans="1:6" ht="15" thickBot="1">
      <c r="A225" s="1044">
        <v>4.4000000000000004</v>
      </c>
      <c r="B225" s="1023" t="s">
        <v>619</v>
      </c>
      <c r="C225" s="1024"/>
      <c r="D225" s="1082"/>
      <c r="E225" s="475"/>
      <c r="F225" s="519">
        <f t="shared" si="51"/>
        <v>0</v>
      </c>
    </row>
    <row r="226" spans="1:6" ht="15" thickBot="1">
      <c r="A226" s="1044">
        <v>4.5</v>
      </c>
      <c r="B226" s="1023" t="s">
        <v>620</v>
      </c>
      <c r="C226" s="1070"/>
      <c r="D226" s="1196"/>
      <c r="E226" s="1070"/>
      <c r="F226" s="519">
        <f t="shared" si="51"/>
        <v>0</v>
      </c>
    </row>
    <row r="227" spans="1:6" ht="15" thickBot="1">
      <c r="A227" s="1044">
        <v>4.5999999999999996</v>
      </c>
      <c r="B227" s="1023" t="s">
        <v>621</v>
      </c>
      <c r="C227" s="558"/>
      <c r="D227" s="1082"/>
      <c r="E227" s="475"/>
      <c r="F227" s="519">
        <f t="shared" si="51"/>
        <v>0</v>
      </c>
    </row>
    <row r="228" spans="1:6" ht="15" thickBot="1">
      <c r="A228" s="1044">
        <v>4.7</v>
      </c>
      <c r="B228" s="1023" t="s">
        <v>622</v>
      </c>
      <c r="C228" s="1070"/>
      <c r="D228" s="1196"/>
      <c r="E228" s="1070"/>
      <c r="F228" s="519">
        <f t="shared" si="51"/>
        <v>0</v>
      </c>
    </row>
    <row r="229" spans="1:6" ht="15" thickBot="1">
      <c r="A229" s="1083">
        <v>4.8</v>
      </c>
      <c r="B229" s="1023" t="s">
        <v>623</v>
      </c>
      <c r="C229" s="558"/>
      <c r="D229" s="1082"/>
      <c r="E229" s="475"/>
      <c r="F229" s="519">
        <f t="shared" si="51"/>
        <v>0</v>
      </c>
    </row>
    <row r="230" spans="1:6" ht="15" thickBot="1">
      <c r="A230" s="1044">
        <v>4.9000000000000004</v>
      </c>
      <c r="B230" s="1023" t="s">
        <v>624</v>
      </c>
      <c r="C230" s="1070"/>
      <c r="D230" s="1196"/>
      <c r="E230" s="1070"/>
      <c r="F230" s="519">
        <f t="shared" si="51"/>
        <v>0</v>
      </c>
    </row>
    <row r="231" spans="1:6" ht="15" thickBot="1">
      <c r="A231" s="1044" t="s">
        <v>261</v>
      </c>
      <c r="B231" s="1023" t="s">
        <v>625</v>
      </c>
      <c r="C231" s="558"/>
      <c r="D231" s="1082"/>
      <c r="E231" s="475"/>
      <c r="F231" s="519">
        <f t="shared" si="51"/>
        <v>0</v>
      </c>
    </row>
    <row r="232" spans="1:6" ht="15" thickBot="1">
      <c r="A232" s="1047" t="s">
        <v>262</v>
      </c>
      <c r="B232" s="1023" t="s">
        <v>626</v>
      </c>
      <c r="C232" s="1070"/>
      <c r="D232" s="1196"/>
      <c r="E232" s="1070"/>
      <c r="F232" s="519">
        <f t="shared" si="51"/>
        <v>0</v>
      </c>
    </row>
    <row r="233" spans="1:6" ht="15" thickBot="1">
      <c r="A233" s="1044">
        <v>4.12</v>
      </c>
      <c r="B233" s="1023" t="s">
        <v>627</v>
      </c>
      <c r="C233" s="558"/>
      <c r="D233" s="1082"/>
      <c r="E233" s="475"/>
      <c r="F233" s="519">
        <f t="shared" si="51"/>
        <v>0</v>
      </c>
    </row>
    <row r="234" spans="1:6">
      <c r="A234" s="1044">
        <v>4.13</v>
      </c>
      <c r="B234" s="1023" t="s">
        <v>628</v>
      </c>
      <c r="C234" s="1070"/>
      <c r="D234" s="1196"/>
      <c r="E234" s="1070"/>
      <c r="F234" s="519">
        <f t="shared" si="51"/>
        <v>0</v>
      </c>
    </row>
    <row r="235" spans="1:6">
      <c r="A235" s="1044">
        <v>4.1399999999999997</v>
      </c>
      <c r="B235" s="1023" t="s">
        <v>629</v>
      </c>
      <c r="C235" s="558"/>
      <c r="D235" s="1070"/>
      <c r="E235" s="1061">
        <f>(C235)*-1</f>
        <v>0</v>
      </c>
      <c r="F235" s="519">
        <f t="shared" si="51"/>
        <v>0</v>
      </c>
    </row>
    <row r="236" spans="1:6">
      <c r="A236" s="1044">
        <v>4.1500000000000004</v>
      </c>
      <c r="B236" s="1023" t="s">
        <v>400</v>
      </c>
      <c r="C236" s="1070"/>
      <c r="D236" s="1070"/>
      <c r="E236" s="1070"/>
      <c r="F236" s="519">
        <f t="shared" si="51"/>
        <v>0</v>
      </c>
    </row>
    <row r="237" spans="1:6" ht="15" thickBot="1">
      <c r="A237" s="1084">
        <v>4.16</v>
      </c>
      <c r="B237" s="1085" t="s">
        <v>400</v>
      </c>
      <c r="C237" s="1086"/>
      <c r="D237" s="1086"/>
      <c r="E237" s="1086"/>
      <c r="F237" s="519">
        <f t="shared" si="51"/>
        <v>0</v>
      </c>
    </row>
    <row r="238" spans="1:6" ht="15" thickBot="1">
      <c r="A238" s="1074" t="s">
        <v>630</v>
      </c>
      <c r="B238" s="1058" t="s">
        <v>631</v>
      </c>
      <c r="C238" s="857">
        <f>SUM(C222:C237)</f>
        <v>0</v>
      </c>
      <c r="D238" s="857">
        <f t="shared" ref="D238:E238" si="52">SUM(D222:D237)</f>
        <v>0</v>
      </c>
      <c r="E238" s="857">
        <f t="shared" si="52"/>
        <v>0</v>
      </c>
      <c r="F238" s="857">
        <f>SUM(F222:F237)</f>
        <v>0</v>
      </c>
    </row>
    <row r="239" spans="1:6" ht="15.6">
      <c r="A239" s="1087" t="s">
        <v>632</v>
      </c>
      <c r="B239" s="1088"/>
      <c r="C239" s="1014"/>
      <c r="D239" s="1014"/>
      <c r="E239" s="1014"/>
      <c r="F239" s="1013"/>
    </row>
    <row r="240" spans="1:6">
      <c r="A240" s="1089" t="s">
        <v>633</v>
      </c>
      <c r="B240" s="1090" t="s">
        <v>634</v>
      </c>
      <c r="C240" s="1197"/>
      <c r="D240" s="880"/>
      <c r="E240" s="1198"/>
      <c r="F240" s="519">
        <f t="shared" ref="F240:F241" si="53">SUM(C240:E240)</f>
        <v>0</v>
      </c>
    </row>
    <row r="241" spans="1:8" ht="15" thickBot="1">
      <c r="A241" s="1091" t="s">
        <v>635</v>
      </c>
      <c r="B241" s="1092" t="s">
        <v>636</v>
      </c>
      <c r="C241" s="1199"/>
      <c r="D241" s="1200"/>
      <c r="E241" s="558"/>
      <c r="F241" s="519">
        <f t="shared" si="53"/>
        <v>0</v>
      </c>
    </row>
    <row r="242" spans="1:8" ht="15" thickBot="1">
      <c r="A242" s="1093" t="s">
        <v>637</v>
      </c>
      <c r="B242" s="1094" t="s">
        <v>638</v>
      </c>
      <c r="C242" s="1199"/>
      <c r="D242" s="1200"/>
      <c r="E242" s="857">
        <f t="shared" ref="E242:F242" si="54">SUM(E240:E241)</f>
        <v>0</v>
      </c>
      <c r="F242" s="857">
        <f t="shared" si="54"/>
        <v>0</v>
      </c>
    </row>
    <row r="243" spans="1:8" ht="15" thickBot="1">
      <c r="A243" s="1095" t="s">
        <v>360</v>
      </c>
      <c r="B243" s="1096" t="s">
        <v>639</v>
      </c>
      <c r="C243" s="857">
        <f>C238</f>
        <v>0</v>
      </c>
      <c r="D243" s="857">
        <f>D238</f>
        <v>0</v>
      </c>
      <c r="E243" s="857">
        <f t="shared" ref="E243:F243" si="55">E238+E242</f>
        <v>0</v>
      </c>
      <c r="F243" s="857">
        <f t="shared" si="55"/>
        <v>0</v>
      </c>
      <c r="G243" s="563"/>
    </row>
    <row r="244" spans="1:8">
      <c r="B244" s="1"/>
    </row>
    <row r="245" spans="1:8" ht="18.600000000000001">
      <c r="A245" s="420" t="s">
        <v>640</v>
      </c>
      <c r="B245" s="420"/>
      <c r="C245" s="420"/>
      <c r="D245" s="420"/>
      <c r="E245" s="420"/>
      <c r="F245" s="420"/>
    </row>
    <row r="246" spans="1:8">
      <c r="A246" s="1097" t="s">
        <v>59</v>
      </c>
      <c r="B246" s="1098"/>
      <c r="C246" s="168">
        <v>1</v>
      </c>
      <c r="D246" s="168">
        <v>2</v>
      </c>
      <c r="E246" s="168">
        <v>3</v>
      </c>
      <c r="F246" s="168">
        <v>4</v>
      </c>
    </row>
    <row r="247" spans="1:8" ht="39.6" thickBot="1">
      <c r="A247" s="877" t="s">
        <v>18</v>
      </c>
      <c r="B247" s="193" t="s">
        <v>20</v>
      </c>
      <c r="C247" s="565" t="s">
        <v>92</v>
      </c>
      <c r="D247" s="46" t="s">
        <v>641</v>
      </c>
      <c r="E247" s="46" t="s">
        <v>642</v>
      </c>
      <c r="F247" s="565" t="s">
        <v>94</v>
      </c>
    </row>
    <row r="248" spans="1:8" ht="15" thickBot="1">
      <c r="A248" s="1099">
        <v>500</v>
      </c>
      <c r="B248" s="1100" t="s">
        <v>640</v>
      </c>
      <c r="C248" s="1101">
        <f>SUM(C238,C211,C91,C50)</f>
        <v>0</v>
      </c>
      <c r="D248" s="1101">
        <f t="shared" ref="D248:E248" si="56">SUM(D238,D211,D91,D50)</f>
        <v>0</v>
      </c>
      <c r="E248" s="1101">
        <f t="shared" si="56"/>
        <v>0</v>
      </c>
      <c r="F248" s="1101">
        <f>SUM(F238,F211,F91,F50)</f>
        <v>0</v>
      </c>
    </row>
    <row r="250" spans="1:8" ht="18.600000000000001">
      <c r="A250" s="420" t="s">
        <v>643</v>
      </c>
      <c r="B250" s="420"/>
      <c r="C250" s="420"/>
      <c r="D250" s="420"/>
      <c r="E250" s="420"/>
      <c r="F250" s="420"/>
    </row>
    <row r="251" spans="1:8">
      <c r="A251" s="1097" t="s">
        <v>284</v>
      </c>
      <c r="B251" s="1098"/>
      <c r="C251" s="168">
        <v>1</v>
      </c>
      <c r="D251" s="168">
        <v>2</v>
      </c>
      <c r="E251" s="168">
        <v>3</v>
      </c>
      <c r="F251" s="168">
        <v>4</v>
      </c>
    </row>
    <row r="252" spans="1:8" ht="39.6" thickBot="1">
      <c r="A252" s="877" t="s">
        <v>18</v>
      </c>
      <c r="B252" s="193" t="s">
        <v>20</v>
      </c>
      <c r="C252" s="565" t="s">
        <v>92</v>
      </c>
      <c r="D252" s="46" t="s">
        <v>641</v>
      </c>
      <c r="E252" s="46" t="s">
        <v>642</v>
      </c>
      <c r="F252" s="565" t="s">
        <v>94</v>
      </c>
    </row>
    <row r="253" spans="1:8" ht="15" thickBot="1">
      <c r="A253" s="1099">
        <v>600</v>
      </c>
      <c r="B253" s="1100" t="s">
        <v>643</v>
      </c>
      <c r="C253" s="1101">
        <f>SUM(C243,C217,C95,C55)</f>
        <v>0</v>
      </c>
      <c r="D253" s="1101">
        <f>(D243+D217+D95+D55)</f>
        <v>0</v>
      </c>
      <c r="E253" s="1101">
        <f>(E243+E217+E95+E55)</f>
        <v>0</v>
      </c>
      <c r="F253" s="1101">
        <f>(F243+F217+F95+F55)</f>
        <v>0</v>
      </c>
    </row>
    <row r="255" spans="1:8" ht="18.600000000000001">
      <c r="A255" s="1229" t="s">
        <v>644</v>
      </c>
      <c r="B255" s="1229"/>
      <c r="C255" s="1229"/>
      <c r="D255" s="1229"/>
      <c r="E255" s="1229"/>
      <c r="F255" s="1229"/>
      <c r="G255" s="1229"/>
      <c r="H255" s="1229"/>
    </row>
    <row r="256" spans="1:8">
      <c r="A256" s="553" t="s">
        <v>645</v>
      </c>
      <c r="B256" s="21">
        <v>1</v>
      </c>
      <c r="C256" s="21">
        <v>2</v>
      </c>
      <c r="D256" s="21">
        <v>3</v>
      </c>
      <c r="E256" s="21">
        <v>4</v>
      </c>
      <c r="F256" s="21">
        <v>5</v>
      </c>
      <c r="G256" s="21">
        <v>6</v>
      </c>
      <c r="H256" s="21">
        <v>7</v>
      </c>
    </row>
    <row r="257" spans="1:9" ht="39">
      <c r="A257" s="24" t="s">
        <v>646</v>
      </c>
      <c r="B257" s="499" t="s">
        <v>647</v>
      </c>
      <c r="C257" s="499" t="s">
        <v>648</v>
      </c>
      <c r="D257" s="1201" t="s">
        <v>649</v>
      </c>
      <c r="E257" s="1201" t="s">
        <v>650</v>
      </c>
      <c r="F257" s="1201" t="s">
        <v>651</v>
      </c>
      <c r="G257" s="499" t="s">
        <v>652</v>
      </c>
      <c r="H257" s="499" t="s">
        <v>653</v>
      </c>
      <c r="I257" s="1"/>
    </row>
    <row r="258" spans="1:9">
      <c r="A258" s="51" t="s">
        <v>654</v>
      </c>
      <c r="B258" s="708"/>
      <c r="C258" s="604"/>
      <c r="D258" s="604"/>
      <c r="E258" s="604"/>
      <c r="F258" s="604"/>
      <c r="G258" s="604"/>
      <c r="H258" s="604"/>
    </row>
    <row r="259" spans="1:9">
      <c r="A259" s="51" t="s">
        <v>655</v>
      </c>
      <c r="B259" s="708"/>
      <c r="C259" s="604"/>
      <c r="D259" s="604"/>
      <c r="E259" s="604"/>
      <c r="F259" s="604"/>
      <c r="G259" s="604"/>
      <c r="H259" s="604"/>
    </row>
    <row r="260" spans="1:9">
      <c r="A260" s="51" t="s">
        <v>656</v>
      </c>
      <c r="B260" s="708"/>
      <c r="C260" s="604"/>
      <c r="D260" s="604"/>
      <c r="E260" s="604"/>
      <c r="F260" s="604"/>
      <c r="G260" s="604"/>
      <c r="H260" s="604"/>
    </row>
    <row r="261" spans="1:9">
      <c r="A261" s="51" t="s">
        <v>657</v>
      </c>
      <c r="B261" s="708"/>
      <c r="C261" s="604"/>
      <c r="D261" s="604"/>
      <c r="E261" s="604"/>
      <c r="F261" s="604"/>
      <c r="G261" s="604"/>
      <c r="H261" s="604"/>
    </row>
    <row r="262" spans="1:9">
      <c r="A262" s="51" t="s">
        <v>658</v>
      </c>
      <c r="B262" s="708"/>
      <c r="C262" s="604"/>
      <c r="D262" s="604"/>
      <c r="E262" s="604"/>
      <c r="F262" s="604"/>
      <c r="G262" s="604"/>
      <c r="H262" s="604"/>
    </row>
    <row r="263" spans="1:9">
      <c r="A263" s="51" t="s">
        <v>659</v>
      </c>
      <c r="B263" s="708"/>
      <c r="C263" s="604"/>
      <c r="D263" s="604"/>
      <c r="E263" s="604"/>
      <c r="F263" s="604"/>
      <c r="G263" s="604"/>
      <c r="H263" s="604"/>
    </row>
    <row r="264" spans="1:9">
      <c r="A264" s="51" t="s">
        <v>660</v>
      </c>
      <c r="B264" s="708"/>
      <c r="C264" s="604"/>
      <c r="D264" s="604"/>
      <c r="E264" s="604"/>
      <c r="F264" s="604"/>
      <c r="G264" s="604"/>
      <c r="H264" s="604"/>
    </row>
    <row r="265" spans="1:9">
      <c r="A265" s="51" t="s">
        <v>661</v>
      </c>
      <c r="B265" s="708"/>
      <c r="C265" s="604"/>
      <c r="D265" s="604"/>
      <c r="E265" s="604"/>
      <c r="F265" s="604"/>
      <c r="G265" s="604"/>
      <c r="H265" s="604"/>
    </row>
    <row r="266" spans="1:9">
      <c r="A266" s="51" t="s">
        <v>662</v>
      </c>
      <c r="B266" s="708"/>
      <c r="C266" s="604"/>
      <c r="D266" s="604"/>
      <c r="E266" s="604"/>
      <c r="F266" s="604"/>
      <c r="G266" s="604"/>
      <c r="H266" s="604"/>
    </row>
    <row r="267" spans="1:9">
      <c r="A267" s="51" t="s">
        <v>663</v>
      </c>
      <c r="B267" s="604"/>
      <c r="C267" s="604"/>
      <c r="D267" s="604"/>
      <c r="E267" s="604"/>
      <c r="F267" s="604"/>
      <c r="G267" s="604"/>
      <c r="H267" s="604"/>
    </row>
    <row r="268" spans="1:9">
      <c r="A268" s="51" t="s">
        <v>664</v>
      </c>
      <c r="B268" s="604"/>
      <c r="C268" s="604"/>
      <c r="D268" s="604"/>
      <c r="E268" s="604"/>
      <c r="F268" s="604"/>
      <c r="G268" s="604"/>
      <c r="H268" s="604"/>
    </row>
    <row r="269" spans="1:9">
      <c r="A269" s="51" t="s">
        <v>665</v>
      </c>
      <c r="B269" s="604"/>
      <c r="C269" s="604"/>
      <c r="D269" s="604"/>
      <c r="E269" s="604"/>
      <c r="F269" s="604"/>
      <c r="G269" s="604"/>
      <c r="H269" s="604"/>
    </row>
    <row r="270" spans="1:9">
      <c r="A270" s="51" t="s">
        <v>666</v>
      </c>
      <c r="B270" s="604"/>
      <c r="C270" s="604"/>
      <c r="D270" s="604"/>
      <c r="E270" s="604"/>
      <c r="F270" s="604"/>
      <c r="G270" s="604"/>
      <c r="H270" s="604"/>
    </row>
    <row r="271" spans="1:9">
      <c r="A271" s="51" t="s">
        <v>667</v>
      </c>
      <c r="B271" s="604"/>
      <c r="C271" s="604"/>
      <c r="D271" s="604"/>
      <c r="E271" s="604"/>
      <c r="F271" s="604"/>
      <c r="G271" s="604"/>
      <c r="H271" s="604"/>
    </row>
    <row r="272" spans="1:9">
      <c r="A272" s="51" t="s">
        <v>668</v>
      </c>
      <c r="B272" s="604"/>
      <c r="C272" s="604"/>
      <c r="D272" s="604"/>
      <c r="E272" s="604"/>
      <c r="F272" s="604"/>
      <c r="G272" s="604"/>
      <c r="H272" s="604"/>
    </row>
  </sheetData>
  <mergeCells count="1">
    <mergeCell ref="A255:H25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75"/>
  <sheetViews>
    <sheetView topLeftCell="A22" workbookViewId="0">
      <selection activeCell="A49" sqref="A49"/>
    </sheetView>
  </sheetViews>
  <sheetFormatPr defaultRowHeight="14.45"/>
  <cols>
    <col min="1" max="1" width="17.42578125" customWidth="1"/>
    <col min="2" max="2" width="48.140625" customWidth="1"/>
    <col min="3" max="3" width="47.42578125" customWidth="1"/>
    <col min="4" max="4" width="16.5703125" customWidth="1"/>
    <col min="5" max="5" width="19.85546875" customWidth="1"/>
    <col min="6" max="6" width="15.42578125" bestFit="1" customWidth="1"/>
    <col min="7" max="7" width="15.85546875" customWidth="1"/>
    <col min="8" max="8" width="10.140625" bestFit="1" customWidth="1"/>
    <col min="9" max="9" width="12.42578125" bestFit="1" customWidth="1"/>
    <col min="10" max="10" width="10.85546875" bestFit="1" customWidth="1"/>
    <col min="11" max="11" width="13.140625" customWidth="1"/>
    <col min="12" max="12" width="14" bestFit="1" customWidth="1"/>
    <col min="13" max="13" width="12.42578125" bestFit="1" customWidth="1"/>
    <col min="14" max="14" width="11.140625" bestFit="1" customWidth="1"/>
    <col min="15" max="15" width="8.140625" bestFit="1" customWidth="1"/>
    <col min="16" max="16" width="12.85546875" bestFit="1" customWidth="1"/>
    <col min="17" max="17" width="10.140625" bestFit="1" customWidth="1"/>
    <col min="18" max="18" width="12.85546875" bestFit="1" customWidth="1"/>
    <col min="19" max="19" width="12.42578125" bestFit="1" customWidth="1"/>
    <col min="20" max="20" width="13.140625" bestFit="1" customWidth="1"/>
    <col min="21" max="21" width="13.140625" customWidth="1"/>
    <col min="22" max="22" width="17.42578125" bestFit="1" customWidth="1"/>
  </cols>
  <sheetData>
    <row r="1" spans="1:6" ht="21">
      <c r="A1" s="4" t="s">
        <v>188</v>
      </c>
      <c r="B1" s="1"/>
    </row>
    <row r="2" spans="1:6" ht="22.5" customHeight="1">
      <c r="A2" s="4" t="s">
        <v>669</v>
      </c>
      <c r="B2" s="4"/>
    </row>
    <row r="3" spans="1:6" ht="15.6">
      <c r="A3" s="91"/>
    </row>
    <row r="4" spans="1:6" ht="21">
      <c r="A4" s="4"/>
      <c r="B4" s="91"/>
    </row>
    <row r="5" spans="1:6" s="1" customFormat="1" ht="12.95">
      <c r="A5" s="7" t="s">
        <v>3</v>
      </c>
      <c r="D5" s="2"/>
      <c r="E5" s="2"/>
      <c r="F5" s="3"/>
    </row>
    <row r="6" spans="1:6" s="1" customFormat="1" ht="12.95">
      <c r="A6" s="474" t="s">
        <v>190</v>
      </c>
      <c r="B6" s="1" t="s">
        <v>4</v>
      </c>
      <c r="D6" s="2"/>
      <c r="E6" s="2"/>
      <c r="F6" s="3"/>
    </row>
    <row r="7" spans="1:6" s="1" customFormat="1" ht="12.95">
      <c r="A7" s="473" t="s">
        <v>191</v>
      </c>
      <c r="B7" s="1" t="s">
        <v>5</v>
      </c>
      <c r="D7" s="2"/>
      <c r="E7" s="2"/>
      <c r="F7" s="3"/>
    </row>
    <row r="8" spans="1:6" s="1" customFormat="1" ht="12.95">
      <c r="A8" s="472" t="s">
        <v>192</v>
      </c>
      <c r="B8" s="1" t="s">
        <v>6</v>
      </c>
      <c r="D8" s="2"/>
      <c r="E8" s="2"/>
      <c r="F8" s="3"/>
    </row>
    <row r="9" spans="1:6" s="1" customFormat="1" ht="12.95">
      <c r="A9" s="471" t="s">
        <v>193</v>
      </c>
      <c r="B9" s="1" t="s">
        <v>7</v>
      </c>
      <c r="D9" s="2"/>
      <c r="E9" s="2"/>
      <c r="F9" s="3"/>
    </row>
    <row r="10" spans="1:6" s="1" customFormat="1" ht="12.95">
      <c r="A10" s="12" t="s">
        <v>194</v>
      </c>
      <c r="B10" s="1" t="s">
        <v>8</v>
      </c>
      <c r="D10" s="2"/>
      <c r="E10" s="2"/>
      <c r="F10" s="3"/>
    </row>
    <row r="11" spans="1:6" s="1" customFormat="1" ht="12.95">
      <c r="A11" s="13" t="s">
        <v>195</v>
      </c>
      <c r="B11" s="1" t="s">
        <v>9</v>
      </c>
      <c r="D11" s="2"/>
      <c r="E11" s="2"/>
      <c r="F11" s="3"/>
    </row>
    <row r="12" spans="1:6" s="1" customFormat="1" ht="12.95">
      <c r="A12" s="469" t="s">
        <v>196</v>
      </c>
      <c r="B12" s="1" t="s">
        <v>10</v>
      </c>
      <c r="D12" s="2"/>
      <c r="E12" s="2"/>
      <c r="F12" s="3"/>
    </row>
    <row r="13" spans="1:6" s="1" customFormat="1" ht="13.5" thickBot="1">
      <c r="A13" s="470" t="s">
        <v>197</v>
      </c>
      <c r="B13" s="1" t="s">
        <v>11</v>
      </c>
      <c r="D13" s="2"/>
      <c r="E13" s="2"/>
      <c r="F13" s="3"/>
    </row>
    <row r="14" spans="1:6" s="1" customFormat="1" ht="13.5" thickBot="1">
      <c r="A14" s="475" t="s">
        <v>198</v>
      </c>
      <c r="B14" s="1" t="s">
        <v>199</v>
      </c>
      <c r="D14" s="2"/>
      <c r="E14" s="2"/>
      <c r="F14" s="3"/>
    </row>
    <row r="15" spans="1:6" ht="21">
      <c r="A15" s="4"/>
      <c r="B15" s="91"/>
    </row>
    <row r="16" spans="1:6" ht="21">
      <c r="A16" s="4"/>
      <c r="B16" s="91"/>
    </row>
    <row r="17" spans="1:3" ht="18.600000000000001">
      <c r="A17" s="420" t="s">
        <v>670</v>
      </c>
      <c r="B17" s="420"/>
      <c r="C17" s="420"/>
    </row>
    <row r="18" spans="1:3">
      <c r="A18" s="229" t="s">
        <v>15</v>
      </c>
      <c r="B18" s="24" t="s">
        <v>203</v>
      </c>
      <c r="C18" s="24">
        <v>1</v>
      </c>
    </row>
    <row r="19" spans="1:3">
      <c r="A19" s="237" t="s">
        <v>646</v>
      </c>
      <c r="B19" s="487" t="s">
        <v>671</v>
      </c>
      <c r="C19" s="487" t="s">
        <v>672</v>
      </c>
    </row>
    <row r="20" spans="1:3" ht="15">
      <c r="A20" s="51">
        <v>1.1000000000000001</v>
      </c>
      <c r="B20" s="22" t="s">
        <v>673</v>
      </c>
      <c r="C20" s="488" t="s">
        <v>203</v>
      </c>
    </row>
    <row r="21" spans="1:3" ht="15">
      <c r="A21" s="21">
        <v>1.2</v>
      </c>
      <c r="B21" s="22" t="s">
        <v>674</v>
      </c>
      <c r="C21" s="488"/>
    </row>
    <row r="22" spans="1:3" ht="15">
      <c r="A22" s="51">
        <v>1.3</v>
      </c>
      <c r="B22" s="22" t="s">
        <v>55</v>
      </c>
      <c r="C22" s="488"/>
    </row>
    <row r="23" spans="1:3" ht="15">
      <c r="A23" s="21">
        <v>1.4</v>
      </c>
      <c r="B23" s="22" t="s">
        <v>54</v>
      </c>
      <c r="C23" s="488"/>
    </row>
    <row r="24" spans="1:3" ht="15">
      <c r="A24" s="51">
        <v>1.5</v>
      </c>
      <c r="B24" s="22" t="s">
        <v>675</v>
      </c>
      <c r="C24" s="488"/>
    </row>
    <row r="25" spans="1:3" ht="15">
      <c r="A25" s="21">
        <v>1.6</v>
      </c>
      <c r="B25" s="22" t="s">
        <v>676</v>
      </c>
      <c r="C25" s="488"/>
    </row>
    <row r="26" spans="1:3" ht="15">
      <c r="A26" s="51">
        <v>1.7</v>
      </c>
      <c r="B26" s="22" t="s">
        <v>677</v>
      </c>
      <c r="C26" s="488"/>
    </row>
    <row r="27" spans="1:3" ht="15">
      <c r="A27" s="51" t="s">
        <v>318</v>
      </c>
      <c r="B27" s="22" t="s">
        <v>678</v>
      </c>
      <c r="C27" s="488"/>
    </row>
    <row r="28" spans="1:3" ht="15">
      <c r="A28" s="21">
        <v>1.9</v>
      </c>
      <c r="B28" s="22" t="s">
        <v>679</v>
      </c>
      <c r="C28" s="488"/>
    </row>
    <row r="29" spans="1:3" ht="15">
      <c r="A29" s="51" t="s">
        <v>40</v>
      </c>
      <c r="B29" s="22" t="s">
        <v>680</v>
      </c>
      <c r="C29" s="488"/>
    </row>
    <row r="30" spans="1:3" ht="15">
      <c r="A30" s="489" t="s">
        <v>42</v>
      </c>
      <c r="B30" s="22" t="s">
        <v>56</v>
      </c>
      <c r="C30" s="488"/>
    </row>
    <row r="31" spans="1:3" ht="26.45">
      <c r="A31" s="489" t="s">
        <v>44</v>
      </c>
      <c r="B31" s="490" t="s">
        <v>681</v>
      </c>
      <c r="C31" s="488"/>
    </row>
    <row r="32" spans="1:3" ht="15">
      <c r="A32" s="489" t="s">
        <v>325</v>
      </c>
      <c r="B32" s="22" t="s">
        <v>682</v>
      </c>
      <c r="C32" s="488"/>
    </row>
    <row r="35" spans="1:19" ht="18.600000000000001">
      <c r="A35" s="420" t="s">
        <v>683</v>
      </c>
      <c r="B35" s="420"/>
      <c r="C35" s="420"/>
      <c r="D35" s="420"/>
    </row>
    <row r="36" spans="1:19">
      <c r="A36" s="229" t="s">
        <v>50</v>
      </c>
      <c r="B36" s="24"/>
      <c r="C36" s="24" t="s">
        <v>203</v>
      </c>
      <c r="D36" s="24">
        <v>1</v>
      </c>
    </row>
    <row r="37" spans="1:19">
      <c r="A37" s="491" t="s">
        <v>646</v>
      </c>
      <c r="B37" s="492" t="s">
        <v>19</v>
      </c>
      <c r="C37" s="524" t="s">
        <v>20</v>
      </c>
      <c r="D37" s="487" t="s">
        <v>25</v>
      </c>
    </row>
    <row r="38" spans="1:19">
      <c r="A38" s="493" t="s">
        <v>51</v>
      </c>
      <c r="B38" s="194">
        <v>3025.3</v>
      </c>
      <c r="C38" s="494" t="s">
        <v>684</v>
      </c>
      <c r="D38" s="234"/>
    </row>
    <row r="39" spans="1:19">
      <c r="A39" s="493" t="s">
        <v>96</v>
      </c>
      <c r="B39" s="194">
        <v>3025.6</v>
      </c>
      <c r="C39" s="494" t="s">
        <v>685</v>
      </c>
      <c r="D39" s="234"/>
    </row>
    <row r="40" spans="1:19">
      <c r="A40" s="493" t="s">
        <v>98</v>
      </c>
      <c r="B40" s="194">
        <v>3025.4</v>
      </c>
      <c r="C40" s="494" t="s">
        <v>686</v>
      </c>
      <c r="D40" s="234"/>
    </row>
    <row r="41" spans="1:19">
      <c r="A41" s="493" t="s">
        <v>100</v>
      </c>
      <c r="B41" s="194">
        <v>3025.5</v>
      </c>
      <c r="C41" s="494" t="s">
        <v>687</v>
      </c>
      <c r="D41" s="234"/>
    </row>
    <row r="42" spans="1:19">
      <c r="A42" s="493" t="s">
        <v>102</v>
      </c>
      <c r="B42" s="194">
        <v>3025.7</v>
      </c>
      <c r="C42" s="494" t="s">
        <v>688</v>
      </c>
      <c r="D42" s="234"/>
    </row>
    <row r="43" spans="1:19">
      <c r="A43" s="493" t="s">
        <v>104</v>
      </c>
      <c r="B43" s="194">
        <v>3026.1</v>
      </c>
      <c r="C43" s="494" t="s">
        <v>689</v>
      </c>
      <c r="D43" s="234"/>
    </row>
    <row r="44" spans="1:19">
      <c r="A44" s="493" t="s">
        <v>63</v>
      </c>
      <c r="B44" s="194">
        <v>3026.3</v>
      </c>
      <c r="C44" s="494" t="s">
        <v>690</v>
      </c>
      <c r="D44" s="234"/>
    </row>
    <row r="45" spans="1:19" ht="15" thickBot="1">
      <c r="A45" s="493" t="s">
        <v>107</v>
      </c>
      <c r="B45" s="194">
        <v>3026.2</v>
      </c>
      <c r="C45" s="494" t="s">
        <v>691</v>
      </c>
      <c r="D45" s="234"/>
    </row>
    <row r="46" spans="1:19" ht="15" thickBot="1">
      <c r="A46" s="495" t="s">
        <v>87</v>
      </c>
      <c r="B46" s="496" t="s">
        <v>61</v>
      </c>
      <c r="C46" s="497" t="s">
        <v>692</v>
      </c>
      <c r="D46" s="498">
        <f>SUM(D38:D45)</f>
        <v>0</v>
      </c>
    </row>
    <row r="47" spans="1:19" ht="21">
      <c r="A47" s="4"/>
      <c r="B47" s="477"/>
      <c r="C47" s="477"/>
      <c r="D47" s="477"/>
      <c r="E47" s="477"/>
      <c r="F47" s="477"/>
      <c r="G47" s="477"/>
      <c r="H47" s="477"/>
      <c r="I47" s="477"/>
      <c r="J47" s="477"/>
      <c r="K47" s="477"/>
      <c r="L47" s="477"/>
      <c r="M47" s="477"/>
      <c r="N47" s="477"/>
      <c r="O47" s="477"/>
      <c r="P47" s="477"/>
      <c r="Q47" s="477"/>
      <c r="R47" s="477"/>
      <c r="S47" s="477"/>
    </row>
    <row r="49" spans="1:6" ht="18.600000000000001">
      <c r="A49" s="420" t="s">
        <v>693</v>
      </c>
      <c r="B49" s="420"/>
      <c r="C49" s="420"/>
      <c r="D49" s="420"/>
      <c r="E49" s="420"/>
      <c r="F49" s="420"/>
    </row>
    <row r="50" spans="1:6">
      <c r="A50" s="322" t="s">
        <v>17</v>
      </c>
      <c r="B50" s="21"/>
      <c r="C50" s="21" t="s">
        <v>203</v>
      </c>
      <c r="D50" s="21">
        <v>1</v>
      </c>
      <c r="E50" s="21">
        <v>2</v>
      </c>
      <c r="F50" s="21">
        <v>3</v>
      </c>
    </row>
    <row r="51" spans="1:6" ht="26.1">
      <c r="A51" s="491" t="s">
        <v>646</v>
      </c>
      <c r="B51" s="208" t="s">
        <v>694</v>
      </c>
      <c r="C51" s="208" t="s">
        <v>20</v>
      </c>
      <c r="D51" s="208" t="s">
        <v>695</v>
      </c>
      <c r="E51" s="208" t="s">
        <v>642</v>
      </c>
      <c r="F51" s="499" t="s">
        <v>94</v>
      </c>
    </row>
    <row r="52" spans="1:6">
      <c r="A52" s="500">
        <v>3.1</v>
      </c>
      <c r="B52" s="432" t="s">
        <v>696</v>
      </c>
      <c r="C52" s="501" t="s">
        <v>697</v>
      </c>
      <c r="D52" s="502"/>
      <c r="E52" s="503">
        <f>-1*(D52)</f>
        <v>0</v>
      </c>
      <c r="F52" s="504"/>
    </row>
    <row r="53" spans="1:6">
      <c r="A53" s="500">
        <v>3.2</v>
      </c>
      <c r="B53" s="432" t="s">
        <v>698</v>
      </c>
      <c r="C53" s="501" t="s">
        <v>699</v>
      </c>
      <c r="D53" s="502"/>
      <c r="E53" s="503">
        <f t="shared" ref="E53:E62" si="0">-1*(D53)</f>
        <v>0</v>
      </c>
      <c r="F53" s="504"/>
    </row>
    <row r="54" spans="1:6">
      <c r="A54" s="500">
        <v>3.3</v>
      </c>
      <c r="B54" s="432" t="s">
        <v>700</v>
      </c>
      <c r="C54" s="501" t="s">
        <v>701</v>
      </c>
      <c r="D54" s="502"/>
      <c r="E54" s="503">
        <f t="shared" si="0"/>
        <v>0</v>
      </c>
      <c r="F54" s="504"/>
    </row>
    <row r="55" spans="1:6">
      <c r="A55" s="500">
        <v>3.4</v>
      </c>
      <c r="B55" s="432" t="s">
        <v>702</v>
      </c>
      <c r="C55" s="501" t="s">
        <v>703</v>
      </c>
      <c r="D55" s="502"/>
      <c r="E55" s="503">
        <f t="shared" si="0"/>
        <v>0</v>
      </c>
      <c r="F55" s="504"/>
    </row>
    <row r="56" spans="1:6">
      <c r="A56" s="500">
        <v>3.5</v>
      </c>
      <c r="B56" s="432" t="s">
        <v>704</v>
      </c>
      <c r="C56" s="501" t="s">
        <v>705</v>
      </c>
      <c r="D56" s="502"/>
      <c r="E56" s="503">
        <f t="shared" si="0"/>
        <v>0</v>
      </c>
      <c r="F56" s="504"/>
    </row>
    <row r="57" spans="1:6">
      <c r="A57" s="500">
        <v>3.6</v>
      </c>
      <c r="B57" s="432" t="s">
        <v>706</v>
      </c>
      <c r="C57" s="501" t="s">
        <v>707</v>
      </c>
      <c r="D57" s="502"/>
      <c r="E57" s="503">
        <f t="shared" si="0"/>
        <v>0</v>
      </c>
      <c r="F57" s="505"/>
    </row>
    <row r="58" spans="1:6">
      <c r="A58" s="500">
        <v>3.7</v>
      </c>
      <c r="B58" s="432" t="s">
        <v>708</v>
      </c>
      <c r="C58" s="506" t="s">
        <v>709</v>
      </c>
      <c r="D58" s="502"/>
      <c r="E58" s="503">
        <f t="shared" si="0"/>
        <v>0</v>
      </c>
      <c r="F58" s="504"/>
    </row>
    <row r="59" spans="1:6">
      <c r="A59" s="500">
        <v>3.8</v>
      </c>
      <c r="B59" s="432" t="s">
        <v>710</v>
      </c>
      <c r="C59" s="506" t="s">
        <v>711</v>
      </c>
      <c r="D59" s="502"/>
      <c r="E59" s="503">
        <f t="shared" si="0"/>
        <v>0</v>
      </c>
      <c r="F59" s="504"/>
    </row>
    <row r="60" spans="1:6">
      <c r="A60" s="500">
        <v>3.9</v>
      </c>
      <c r="B60" s="432" t="s">
        <v>712</v>
      </c>
      <c r="C60" s="506" t="s">
        <v>713</v>
      </c>
      <c r="D60" s="502"/>
      <c r="E60" s="503">
        <f>-1*(D60)</f>
        <v>0</v>
      </c>
      <c r="F60" s="504"/>
    </row>
    <row r="61" spans="1:6">
      <c r="A61" s="500" t="s">
        <v>252</v>
      </c>
      <c r="B61" s="432" t="s">
        <v>714</v>
      </c>
      <c r="C61" s="459" t="s">
        <v>715</v>
      </c>
      <c r="D61" s="507"/>
      <c r="E61" s="503">
        <f t="shared" si="0"/>
        <v>0</v>
      </c>
      <c r="F61" s="504"/>
    </row>
    <row r="62" spans="1:6" ht="15" thickBot="1">
      <c r="A62" s="500" t="s">
        <v>716</v>
      </c>
      <c r="B62" s="432" t="s">
        <v>717</v>
      </c>
      <c r="C62" s="456" t="s">
        <v>691</v>
      </c>
      <c r="D62" s="508"/>
      <c r="E62" s="503">
        <f t="shared" si="0"/>
        <v>0</v>
      </c>
      <c r="F62" s="504"/>
    </row>
    <row r="63" spans="1:6" ht="15" thickBot="1">
      <c r="A63" s="509">
        <v>300</v>
      </c>
      <c r="B63" s="510" t="s">
        <v>718</v>
      </c>
      <c r="C63" s="511" t="s">
        <v>719</v>
      </c>
      <c r="D63" s="512">
        <f>SUM(D52:D62)</f>
        <v>0</v>
      </c>
      <c r="E63" s="512">
        <f>SUM(E52:E62)</f>
        <v>0</v>
      </c>
      <c r="F63" s="513" t="s">
        <v>203</v>
      </c>
    </row>
    <row r="75" spans="2:2">
      <c r="B75" s="486"/>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17"/>
  <sheetViews>
    <sheetView topLeftCell="A55" zoomScaleNormal="100" workbookViewId="0">
      <selection activeCell="E44" sqref="E44"/>
    </sheetView>
  </sheetViews>
  <sheetFormatPr defaultColWidth="8.7109375" defaultRowHeight="12.95"/>
  <cols>
    <col min="1" max="1" width="17.5703125" style="1" customWidth="1"/>
    <col min="2" max="2" width="77.28515625" style="1" customWidth="1"/>
    <col min="3" max="3" width="16.42578125" style="1" customWidth="1"/>
    <col min="4" max="4" width="11.5703125" style="1" customWidth="1"/>
    <col min="5" max="5" width="13.140625" style="1" customWidth="1"/>
    <col min="6" max="6" width="47.85546875" style="1" customWidth="1"/>
    <col min="7" max="7" width="14.42578125" style="1" customWidth="1"/>
    <col min="8" max="8" width="51.7109375" style="1" customWidth="1"/>
    <col min="9" max="16384" width="8.7109375" style="1"/>
  </cols>
  <sheetData>
    <row r="1" spans="1:7" s="4" customFormat="1" ht="21">
      <c r="A1" s="4" t="s">
        <v>361</v>
      </c>
    </row>
    <row r="2" spans="1:7" s="4" customFormat="1" ht="21">
      <c r="A2" s="4" t="s">
        <v>720</v>
      </c>
    </row>
    <row r="3" spans="1:7" ht="14.45">
      <c r="A3" s="839"/>
    </row>
    <row r="4" spans="1:7">
      <c r="A4" s="6"/>
    </row>
    <row r="5" spans="1:7">
      <c r="A5" s="7" t="s">
        <v>3</v>
      </c>
    </row>
    <row r="6" spans="1:7">
      <c r="A6" s="474" t="s">
        <v>190</v>
      </c>
      <c r="B6" s="1" t="s">
        <v>4</v>
      </c>
    </row>
    <row r="7" spans="1:7" ht="14.45">
      <c r="A7" s="473" t="s">
        <v>191</v>
      </c>
      <c r="B7" s="1" t="s">
        <v>5</v>
      </c>
      <c r="E7"/>
      <c r="F7"/>
      <c r="G7"/>
    </row>
    <row r="8" spans="1:7" ht="14.45">
      <c r="A8" s="472" t="s">
        <v>192</v>
      </c>
      <c r="B8" s="1" t="s">
        <v>6</v>
      </c>
      <c r="E8"/>
      <c r="F8"/>
      <c r="G8"/>
    </row>
    <row r="9" spans="1:7" ht="14.45">
      <c r="A9" s="471" t="s">
        <v>193</v>
      </c>
      <c r="B9" s="1" t="s">
        <v>7</v>
      </c>
      <c r="E9"/>
      <c r="F9"/>
      <c r="G9"/>
    </row>
    <row r="10" spans="1:7" ht="14.45">
      <c r="A10" s="12" t="s">
        <v>194</v>
      </c>
      <c r="B10" s="1" t="s">
        <v>8</v>
      </c>
      <c r="E10"/>
      <c r="F10"/>
      <c r="G10"/>
    </row>
    <row r="11" spans="1:7" ht="14.45">
      <c r="A11" s="13" t="s">
        <v>195</v>
      </c>
      <c r="B11" s="1" t="s">
        <v>9</v>
      </c>
      <c r="E11"/>
      <c r="F11"/>
      <c r="G11"/>
    </row>
    <row r="12" spans="1:7" ht="14.45">
      <c r="A12" s="469" t="s">
        <v>196</v>
      </c>
      <c r="B12" s="1" t="s">
        <v>10</v>
      </c>
      <c r="E12"/>
      <c r="F12"/>
      <c r="G12"/>
    </row>
    <row r="13" spans="1:7" ht="15" thickBot="1">
      <c r="A13" s="470" t="s">
        <v>197</v>
      </c>
      <c r="B13" s="1" t="s">
        <v>11</v>
      </c>
      <c r="E13"/>
      <c r="F13"/>
      <c r="G13"/>
    </row>
    <row r="14" spans="1:7" ht="15" thickBot="1">
      <c r="A14" s="475" t="s">
        <v>198</v>
      </c>
      <c r="B14" s="1" t="s">
        <v>199</v>
      </c>
      <c r="E14"/>
      <c r="F14"/>
      <c r="G14"/>
    </row>
    <row r="17" spans="1:7" ht="14.45">
      <c r="A17" s="840" t="s">
        <v>721</v>
      </c>
      <c r="B17" s="841"/>
      <c r="C17" s="841"/>
    </row>
    <row r="18" spans="1:7">
      <c r="A18" s="842" t="s">
        <v>15</v>
      </c>
      <c r="B18" s="843"/>
      <c r="C18" s="844" t="s">
        <v>203</v>
      </c>
    </row>
    <row r="19" spans="1:7">
      <c r="A19" s="322" t="s">
        <v>202</v>
      </c>
      <c r="B19" s="845"/>
      <c r="C19" s="24">
        <v>1</v>
      </c>
    </row>
    <row r="20" spans="1:7">
      <c r="A20" s="846" t="s">
        <v>722</v>
      </c>
      <c r="B20" s="847"/>
      <c r="C20" s="844"/>
    </row>
    <row r="21" spans="1:7">
      <c r="A21" s="491" t="s">
        <v>18</v>
      </c>
      <c r="B21" s="524" t="s">
        <v>20</v>
      </c>
      <c r="C21" s="487" t="s">
        <v>25</v>
      </c>
    </row>
    <row r="22" spans="1:7" ht="14.45">
      <c r="A22" s="848" t="s">
        <v>207</v>
      </c>
      <c r="B22" s="494" t="s">
        <v>723</v>
      </c>
      <c r="C22" s="849"/>
      <c r="E22" s="840" t="s">
        <v>724</v>
      </c>
      <c r="F22" s="850"/>
      <c r="G22" s="850"/>
    </row>
    <row r="23" spans="1:7">
      <c r="A23" s="848" t="s">
        <v>209</v>
      </c>
      <c r="B23" s="494" t="s">
        <v>725</v>
      </c>
      <c r="C23" s="849"/>
      <c r="E23" s="851" t="s">
        <v>726</v>
      </c>
      <c r="F23" s="852">
        <v>1</v>
      </c>
      <c r="G23" s="852">
        <v>2</v>
      </c>
    </row>
    <row r="24" spans="1:7" ht="13.5" thickBot="1">
      <c r="A24" s="848" t="s">
        <v>211</v>
      </c>
      <c r="B24" s="494" t="s">
        <v>727</v>
      </c>
      <c r="C24" s="853"/>
      <c r="E24" s="854" t="s">
        <v>18</v>
      </c>
      <c r="F24" s="855" t="s">
        <v>20</v>
      </c>
      <c r="G24" s="855" t="s">
        <v>417</v>
      </c>
    </row>
    <row r="25" spans="1:7">
      <c r="A25" s="495" t="s">
        <v>728</v>
      </c>
      <c r="B25" s="856" t="s">
        <v>729</v>
      </c>
      <c r="C25" s="857">
        <f>SUM(C22:C24)</f>
        <v>0</v>
      </c>
      <c r="E25" s="858">
        <v>1</v>
      </c>
      <c r="F25" s="849"/>
      <c r="G25" s="859"/>
    </row>
    <row r="26" spans="1:7">
      <c r="A26" s="491" t="s">
        <v>213</v>
      </c>
      <c r="B26" s="494" t="s">
        <v>730</v>
      </c>
      <c r="C26" s="849"/>
      <c r="E26" s="858">
        <v>2</v>
      </c>
      <c r="F26" s="849"/>
      <c r="G26" s="859"/>
    </row>
    <row r="27" spans="1:7">
      <c r="A27" s="860" t="s">
        <v>731</v>
      </c>
      <c r="B27" s="494" t="s">
        <v>732</v>
      </c>
      <c r="C27" s="849"/>
      <c r="E27" s="858">
        <v>3</v>
      </c>
      <c r="F27" s="849"/>
      <c r="G27" s="859"/>
    </row>
    <row r="28" spans="1:7">
      <c r="A28" s="860" t="s">
        <v>733</v>
      </c>
      <c r="B28" s="494" t="s">
        <v>734</v>
      </c>
      <c r="C28" s="849"/>
      <c r="E28" s="858">
        <v>4</v>
      </c>
      <c r="F28" s="849"/>
      <c r="G28" s="859"/>
    </row>
    <row r="29" spans="1:7">
      <c r="A29" s="848" t="s">
        <v>735</v>
      </c>
      <c r="B29" s="494" t="s">
        <v>736</v>
      </c>
      <c r="C29" s="849"/>
      <c r="E29" s="858">
        <v>5</v>
      </c>
      <c r="F29" s="849"/>
      <c r="G29" s="859"/>
    </row>
    <row r="30" spans="1:7">
      <c r="A30" s="848" t="s">
        <v>737</v>
      </c>
      <c r="B30" s="494" t="s">
        <v>738</v>
      </c>
      <c r="C30" s="849"/>
      <c r="E30" s="861" t="s">
        <v>739</v>
      </c>
      <c r="F30" s="862" t="s">
        <v>740</v>
      </c>
      <c r="G30" s="1145">
        <f>SUM(G25:G29)</f>
        <v>0</v>
      </c>
    </row>
    <row r="31" spans="1:7">
      <c r="A31" s="848" t="s">
        <v>741</v>
      </c>
      <c r="B31" s="494" t="s">
        <v>742</v>
      </c>
      <c r="C31" s="849"/>
    </row>
    <row r="32" spans="1:7">
      <c r="A32" s="495" t="s">
        <v>743</v>
      </c>
      <c r="B32" s="856" t="s">
        <v>744</v>
      </c>
      <c r="C32" s="863">
        <f>SUM(C26:C31)</f>
        <v>0</v>
      </c>
    </row>
    <row r="33" spans="1:7">
      <c r="A33" s="864" t="s">
        <v>745</v>
      </c>
      <c r="B33" s="316" t="s">
        <v>746</v>
      </c>
      <c r="C33" s="865">
        <f>C25-C32</f>
        <v>0</v>
      </c>
    </row>
    <row r="34" spans="1:7">
      <c r="A34" s="866"/>
      <c r="B34" s="867" t="s">
        <v>747</v>
      </c>
      <c r="C34" s="868"/>
    </row>
    <row r="35" spans="1:7">
      <c r="A35" s="860" t="s">
        <v>748</v>
      </c>
      <c r="B35" s="546" t="s">
        <v>749</v>
      </c>
      <c r="C35" s="849"/>
    </row>
    <row r="36" spans="1:7">
      <c r="A36" s="491" t="s">
        <v>750</v>
      </c>
      <c r="B36" s="546" t="s">
        <v>751</v>
      </c>
      <c r="C36" s="849"/>
    </row>
    <row r="37" spans="1:7" ht="14.45">
      <c r="A37" s="860" t="s">
        <v>752</v>
      </c>
      <c r="B37" s="546" t="s">
        <v>753</v>
      </c>
      <c r="C37" s="849"/>
      <c r="E37" s="840" t="s">
        <v>754</v>
      </c>
      <c r="F37" s="850"/>
      <c r="G37" s="850"/>
    </row>
    <row r="38" spans="1:7">
      <c r="A38" s="848" t="s">
        <v>755</v>
      </c>
      <c r="B38" s="494" t="s">
        <v>756</v>
      </c>
      <c r="C38" s="849"/>
      <c r="E38" s="851" t="s">
        <v>757</v>
      </c>
      <c r="F38" s="852">
        <v>1</v>
      </c>
      <c r="G38" s="852">
        <v>2</v>
      </c>
    </row>
    <row r="39" spans="1:7">
      <c r="A39" s="848" t="s">
        <v>758</v>
      </c>
      <c r="B39" s="494" t="s">
        <v>759</v>
      </c>
      <c r="C39" s="849"/>
      <c r="E39" s="854" t="s">
        <v>18</v>
      </c>
      <c r="F39" s="855" t="s">
        <v>20</v>
      </c>
      <c r="G39" s="855" t="s">
        <v>417</v>
      </c>
    </row>
    <row r="40" spans="1:7" ht="14.45">
      <c r="A40" s="495" t="s">
        <v>760</v>
      </c>
      <c r="B40" s="869" t="s">
        <v>761</v>
      </c>
      <c r="C40" s="865">
        <f>SUM(C33:C39)</f>
        <v>0</v>
      </c>
      <c r="D40"/>
      <c r="E40" s="858">
        <v>1</v>
      </c>
      <c r="F40" s="849"/>
      <c r="G40" s="1146" t="s">
        <v>203</v>
      </c>
    </row>
    <row r="41" spans="1:7" ht="14.45">
      <c r="A41" s="848" t="s">
        <v>762</v>
      </c>
      <c r="B41" s="494" t="s">
        <v>763</v>
      </c>
      <c r="C41" s="870"/>
      <c r="D41"/>
      <c r="E41" s="858">
        <v>2</v>
      </c>
      <c r="F41" s="849"/>
      <c r="G41" s="1146" t="s">
        <v>203</v>
      </c>
    </row>
    <row r="42" spans="1:7" ht="14.45">
      <c r="A42" s="848" t="s">
        <v>764</v>
      </c>
      <c r="B42" s="494" t="s">
        <v>765</v>
      </c>
      <c r="C42" s="871"/>
      <c r="D42"/>
      <c r="E42" s="858">
        <v>3</v>
      </c>
      <c r="F42" s="849"/>
      <c r="G42" s="1146" t="s">
        <v>203</v>
      </c>
    </row>
    <row r="43" spans="1:7" ht="14.45">
      <c r="A43" s="848" t="s">
        <v>766</v>
      </c>
      <c r="B43" s="494" t="s">
        <v>767</v>
      </c>
      <c r="C43" s="872"/>
      <c r="D43" t="s">
        <v>203</v>
      </c>
      <c r="E43" s="858">
        <v>4</v>
      </c>
      <c r="F43" s="849"/>
      <c r="G43" s="1146" t="s">
        <v>203</v>
      </c>
    </row>
    <row r="44" spans="1:7" ht="13.5" thickBot="1">
      <c r="A44" s="495" t="s">
        <v>768</v>
      </c>
      <c r="B44" s="856" t="s">
        <v>769</v>
      </c>
      <c r="C44" s="873">
        <f>SUM(C40:C43)</f>
        <v>0</v>
      </c>
      <c r="E44" s="858">
        <v>5</v>
      </c>
      <c r="F44" s="849"/>
      <c r="G44" s="1146" t="s">
        <v>203</v>
      </c>
    </row>
    <row r="45" spans="1:7" ht="13.5" thickBot="1">
      <c r="E45" s="861" t="s">
        <v>770</v>
      </c>
      <c r="F45" s="1187" t="s">
        <v>771</v>
      </c>
      <c r="G45" s="1145">
        <f>SUM(G40:G44)</f>
        <v>0</v>
      </c>
    </row>
    <row r="46" spans="1:7" ht="14.45">
      <c r="A46" s="840" t="s">
        <v>721</v>
      </c>
      <c r="B46" s="841"/>
      <c r="C46" s="841"/>
      <c r="D46" s="1" t="s">
        <v>203</v>
      </c>
    </row>
    <row r="47" spans="1:7">
      <c r="A47" s="229" t="s">
        <v>217</v>
      </c>
      <c r="B47" s="845" t="s">
        <v>203</v>
      </c>
      <c r="C47" s="24">
        <v>1</v>
      </c>
    </row>
    <row r="48" spans="1:7">
      <c r="A48" s="874" t="s">
        <v>772</v>
      </c>
      <c r="B48" s="845"/>
      <c r="C48" s="24"/>
    </row>
    <row r="49" spans="1:3">
      <c r="A49" s="491" t="s">
        <v>18</v>
      </c>
      <c r="B49" s="524" t="s">
        <v>20</v>
      </c>
      <c r="C49" s="487" t="s">
        <v>25</v>
      </c>
    </row>
    <row r="50" spans="1:3">
      <c r="A50" s="848" t="s">
        <v>221</v>
      </c>
      <c r="B50" s="494" t="s">
        <v>723</v>
      </c>
      <c r="C50" s="849"/>
    </row>
    <row r="51" spans="1:3">
      <c r="A51" s="848" t="s">
        <v>223</v>
      </c>
      <c r="B51" s="494" t="s">
        <v>725</v>
      </c>
      <c r="C51" s="849"/>
    </row>
    <row r="52" spans="1:3" ht="13.5" thickBot="1">
      <c r="A52" s="848" t="s">
        <v>225</v>
      </c>
      <c r="B52" s="494" t="s">
        <v>727</v>
      </c>
      <c r="C52" s="853"/>
    </row>
    <row r="53" spans="1:3">
      <c r="A53" s="495" t="s">
        <v>773</v>
      </c>
      <c r="B53" s="856" t="s">
        <v>729</v>
      </c>
      <c r="C53" s="857">
        <f>SUM(C50:C52)</f>
        <v>0</v>
      </c>
    </row>
    <row r="54" spans="1:3">
      <c r="A54" s="491" t="s">
        <v>227</v>
      </c>
      <c r="B54" s="494" t="s">
        <v>730</v>
      </c>
      <c r="C54" s="849"/>
    </row>
    <row r="55" spans="1:3">
      <c r="A55" s="860" t="s">
        <v>774</v>
      </c>
      <c r="B55" s="494" t="s">
        <v>732</v>
      </c>
      <c r="C55" s="849"/>
    </row>
    <row r="56" spans="1:3">
      <c r="A56" s="860" t="s">
        <v>775</v>
      </c>
      <c r="B56" s="494" t="s">
        <v>734</v>
      </c>
      <c r="C56" s="849"/>
    </row>
    <row r="57" spans="1:3">
      <c r="A57" s="848" t="s">
        <v>776</v>
      </c>
      <c r="B57" s="494" t="s">
        <v>736</v>
      </c>
      <c r="C57" s="849"/>
    </row>
    <row r="58" spans="1:3">
      <c r="A58" s="848" t="s">
        <v>777</v>
      </c>
      <c r="B58" s="494" t="s">
        <v>738</v>
      </c>
      <c r="C58" s="849"/>
    </row>
    <row r="59" spans="1:3" ht="13.5" thickBot="1">
      <c r="A59" s="848" t="s">
        <v>778</v>
      </c>
      <c r="B59" s="494" t="s">
        <v>779</v>
      </c>
      <c r="C59" s="849"/>
    </row>
    <row r="60" spans="1:3" ht="13.5" thickBot="1">
      <c r="A60" s="495" t="s">
        <v>780</v>
      </c>
      <c r="B60" s="856" t="s">
        <v>744</v>
      </c>
      <c r="C60" s="875">
        <f>SUM(C54:C59)</f>
        <v>0</v>
      </c>
    </row>
    <row r="61" spans="1:3" ht="13.5" thickBot="1">
      <c r="A61" s="864" t="s">
        <v>781</v>
      </c>
      <c r="B61" s="316" t="s">
        <v>746</v>
      </c>
      <c r="C61" s="875">
        <f>C53-C60</f>
        <v>0</v>
      </c>
    </row>
    <row r="62" spans="1:3">
      <c r="A62" s="866"/>
      <c r="B62" s="867" t="s">
        <v>747</v>
      </c>
      <c r="C62" s="876"/>
    </row>
    <row r="63" spans="1:3">
      <c r="A63" s="860" t="s">
        <v>782</v>
      </c>
      <c r="B63" s="546" t="s">
        <v>72</v>
      </c>
      <c r="C63" s="849"/>
    </row>
    <row r="64" spans="1:3">
      <c r="A64" s="491" t="s">
        <v>783</v>
      </c>
      <c r="B64" s="546" t="s">
        <v>751</v>
      </c>
      <c r="C64" s="849"/>
    </row>
    <row r="65" spans="1:5">
      <c r="A65" s="860" t="s">
        <v>784</v>
      </c>
      <c r="B65" s="546" t="s">
        <v>753</v>
      </c>
      <c r="C65" s="849"/>
    </row>
    <row r="66" spans="1:5">
      <c r="A66" s="860" t="s">
        <v>785</v>
      </c>
      <c r="B66" s="494" t="s">
        <v>756</v>
      </c>
      <c r="C66" s="849"/>
    </row>
    <row r="67" spans="1:5">
      <c r="A67" s="491" t="s">
        <v>786</v>
      </c>
      <c r="B67" s="546" t="s">
        <v>787</v>
      </c>
      <c r="C67" s="849"/>
      <c r="D67" s="1" t="s">
        <v>203</v>
      </c>
    </row>
    <row r="68" spans="1:5">
      <c r="A68" s="866"/>
      <c r="B68" s="867" t="s">
        <v>788</v>
      </c>
      <c r="C68" s="868"/>
      <c r="D68" s="1" t="s">
        <v>203</v>
      </c>
    </row>
    <row r="69" spans="1:5">
      <c r="A69" s="860" t="s">
        <v>789</v>
      </c>
      <c r="B69" s="546" t="s">
        <v>790</v>
      </c>
      <c r="C69" s="849"/>
      <c r="D69" s="1" t="s">
        <v>203</v>
      </c>
      <c r="E69" s="292"/>
    </row>
    <row r="70" spans="1:5">
      <c r="A70" s="860" t="s">
        <v>791</v>
      </c>
      <c r="B70" s="494" t="s">
        <v>765</v>
      </c>
      <c r="C70" s="1154"/>
      <c r="E70" s="292"/>
    </row>
    <row r="71" spans="1:5">
      <c r="A71" s="877" t="s">
        <v>792</v>
      </c>
      <c r="B71" s="494" t="s">
        <v>793</v>
      </c>
      <c r="C71" s="871"/>
      <c r="D71" s="1" t="s">
        <v>203</v>
      </c>
    </row>
    <row r="72" spans="1:5">
      <c r="A72" s="877" t="s">
        <v>794</v>
      </c>
      <c r="B72" s="494" t="s">
        <v>795</v>
      </c>
      <c r="C72" s="849"/>
    </row>
    <row r="73" spans="1:5">
      <c r="A73" s="877" t="s">
        <v>796</v>
      </c>
      <c r="B73" s="878" t="s">
        <v>797</v>
      </c>
      <c r="C73" s="849"/>
      <c r="D73" s="1" t="s">
        <v>203</v>
      </c>
    </row>
    <row r="74" spans="1:5" ht="13.5" thickBot="1">
      <c r="A74" s="491" t="s">
        <v>798</v>
      </c>
      <c r="B74" s="280" t="s">
        <v>788</v>
      </c>
      <c r="C74" s="853"/>
      <c r="D74" s="1" t="s">
        <v>203</v>
      </c>
    </row>
    <row r="75" spans="1:5" ht="13.5" thickBot="1">
      <c r="A75" s="495" t="s">
        <v>799</v>
      </c>
      <c r="B75" s="869" t="s">
        <v>800</v>
      </c>
      <c r="C75" s="865">
        <f>SUM(C61:C74)</f>
        <v>0</v>
      </c>
    </row>
    <row r="79" spans="1:5" ht="14.45">
      <c r="A79" s="840" t="s">
        <v>801</v>
      </c>
      <c r="B79" s="841"/>
      <c r="C79" s="841"/>
    </row>
    <row r="80" spans="1:5">
      <c r="A80" s="229" t="s">
        <v>50</v>
      </c>
      <c r="B80" s="24"/>
      <c r="C80" s="24">
        <v>1</v>
      </c>
    </row>
    <row r="81" spans="1:5">
      <c r="A81" s="491" t="s">
        <v>18</v>
      </c>
      <c r="B81" s="524" t="s">
        <v>20</v>
      </c>
      <c r="C81" s="487" t="s">
        <v>25</v>
      </c>
    </row>
    <row r="82" spans="1:5">
      <c r="A82" s="848" t="s">
        <v>51</v>
      </c>
      <c r="B82" s="494" t="s">
        <v>802</v>
      </c>
      <c r="C82" s="879"/>
    </row>
    <row r="83" spans="1:5">
      <c r="A83" s="848" t="s">
        <v>96</v>
      </c>
      <c r="B83" s="494" t="s">
        <v>803</v>
      </c>
      <c r="C83" s="879"/>
    </row>
    <row r="84" spans="1:5">
      <c r="A84" s="848" t="s">
        <v>98</v>
      </c>
      <c r="B84" s="494" t="s">
        <v>804</v>
      </c>
      <c r="C84" s="879"/>
    </row>
    <row r="85" spans="1:5">
      <c r="A85" s="848" t="s">
        <v>100</v>
      </c>
      <c r="B85" s="494" t="s">
        <v>805</v>
      </c>
      <c r="C85" s="879"/>
    </row>
    <row r="86" spans="1:5">
      <c r="A86" s="848" t="s">
        <v>102</v>
      </c>
      <c r="B86" s="494" t="s">
        <v>806</v>
      </c>
      <c r="C86" s="879"/>
    </row>
    <row r="87" spans="1:5">
      <c r="A87" s="848" t="s">
        <v>104</v>
      </c>
      <c r="B87" s="494" t="s">
        <v>807</v>
      </c>
      <c r="C87" s="879"/>
    </row>
    <row r="88" spans="1:5" ht="13.5" thickBot="1">
      <c r="A88" s="848" t="s">
        <v>60</v>
      </c>
      <c r="B88" s="494" t="s">
        <v>808</v>
      </c>
      <c r="C88" s="1153">
        <f>SUM(C83:C87)</f>
        <v>0</v>
      </c>
    </row>
    <row r="89" spans="1:5" ht="13.5" thickBot="1">
      <c r="A89" s="495" t="s">
        <v>87</v>
      </c>
      <c r="B89" s="856" t="s">
        <v>809</v>
      </c>
      <c r="C89" s="863">
        <f>C82-C88</f>
        <v>0</v>
      </c>
    </row>
    <row r="90" spans="1:5" ht="14.45">
      <c r="A90"/>
      <c r="B90"/>
      <c r="C90"/>
      <c r="D90"/>
    </row>
    <row r="92" spans="1:5" ht="14.45">
      <c r="A92" s="840" t="s">
        <v>810</v>
      </c>
      <c r="B92" s="841"/>
      <c r="C92" s="841"/>
      <c r="D92" s="841"/>
      <c r="E92"/>
    </row>
    <row r="93" spans="1:5" ht="14.45">
      <c r="A93" s="229" t="s">
        <v>17</v>
      </c>
      <c r="B93" s="24" t="s">
        <v>203</v>
      </c>
      <c r="C93" s="24">
        <v>1</v>
      </c>
      <c r="D93" s="24">
        <v>2</v>
      </c>
      <c r="E93"/>
    </row>
    <row r="94" spans="1:5" ht="26.1">
      <c r="A94" s="491" t="s">
        <v>18</v>
      </c>
      <c r="B94" s="524" t="s">
        <v>20</v>
      </c>
      <c r="C94" s="492" t="s">
        <v>811</v>
      </c>
      <c r="D94" s="487" t="s">
        <v>417</v>
      </c>
      <c r="E94"/>
    </row>
    <row r="95" spans="1:5">
      <c r="A95" s="51" t="s">
        <v>812</v>
      </c>
      <c r="B95" s="878" t="s">
        <v>813</v>
      </c>
      <c r="C95" s="880"/>
      <c r="D95" s="872"/>
    </row>
    <row r="96" spans="1:5">
      <c r="A96" s="51" t="s">
        <v>814</v>
      </c>
      <c r="B96" s="878" t="s">
        <v>815</v>
      </c>
      <c r="C96" s="1149"/>
      <c r="D96" s="1150"/>
    </row>
    <row r="97" spans="1:5">
      <c r="A97" s="485" t="s">
        <v>477</v>
      </c>
      <c r="B97" s="1151" t="s">
        <v>816</v>
      </c>
      <c r="C97" s="1149"/>
      <c r="D97" s="1152">
        <f>D95-D96</f>
        <v>0</v>
      </c>
    </row>
    <row r="98" spans="1:5">
      <c r="A98" s="51" t="s">
        <v>817</v>
      </c>
      <c r="B98" s="878" t="s">
        <v>818</v>
      </c>
      <c r="C98" s="476"/>
      <c r="D98" s="951"/>
    </row>
    <row r="99" spans="1:5" ht="14.45">
      <c r="A99" s="51" t="s">
        <v>819</v>
      </c>
      <c r="B99" s="878" t="s">
        <v>818</v>
      </c>
      <c r="C99" s="476"/>
      <c r="D99" s="859"/>
      <c r="E99"/>
    </row>
    <row r="100" spans="1:5" ht="14.45">
      <c r="A100" s="51" t="s">
        <v>820</v>
      </c>
      <c r="B100" s="878" t="s">
        <v>818</v>
      </c>
      <c r="C100" s="476"/>
      <c r="D100" s="859"/>
      <c r="E100"/>
    </row>
    <row r="101" spans="1:5" ht="14.45">
      <c r="A101" s="51" t="s">
        <v>821</v>
      </c>
      <c r="B101" s="878" t="s">
        <v>818</v>
      </c>
      <c r="C101" s="476"/>
      <c r="D101" s="859"/>
      <c r="E101"/>
    </row>
    <row r="102" spans="1:5" customFormat="1" ht="14.45">
      <c r="A102" s="485" t="s">
        <v>487</v>
      </c>
      <c r="B102" s="1151" t="s">
        <v>822</v>
      </c>
      <c r="C102" s="1149"/>
      <c r="D102" s="1152">
        <f>SUM(D98:D101)</f>
        <v>0</v>
      </c>
    </row>
    <row r="103" spans="1:5">
      <c r="A103" s="485" t="s">
        <v>613</v>
      </c>
      <c r="B103" s="1151" t="s">
        <v>816</v>
      </c>
      <c r="C103" s="1149"/>
      <c r="D103" s="1152">
        <f>D97-D102</f>
        <v>0</v>
      </c>
    </row>
    <row r="106" spans="1:5" ht="14.45">
      <c r="A106" s="840" t="s">
        <v>823</v>
      </c>
      <c r="B106" s="841"/>
      <c r="C106" s="841"/>
      <c r="D106" s="841"/>
    </row>
    <row r="107" spans="1:5">
      <c r="A107" s="229" t="s">
        <v>48</v>
      </c>
      <c r="B107" s="24" t="s">
        <v>203</v>
      </c>
      <c r="C107" s="24">
        <v>1</v>
      </c>
      <c r="D107" s="24">
        <v>2</v>
      </c>
    </row>
    <row r="108" spans="1:5" ht="26.1">
      <c r="A108" s="491" t="s">
        <v>18</v>
      </c>
      <c r="B108" s="524" t="s">
        <v>20</v>
      </c>
      <c r="C108" s="492" t="s">
        <v>811</v>
      </c>
      <c r="D108" s="487" t="s">
        <v>417</v>
      </c>
    </row>
    <row r="109" spans="1:5">
      <c r="A109" s="51" t="s">
        <v>824</v>
      </c>
      <c r="B109" s="878" t="s">
        <v>813</v>
      </c>
      <c r="C109" s="880"/>
      <c r="D109" s="872"/>
    </row>
    <row r="110" spans="1:5">
      <c r="A110" s="51" t="s">
        <v>825</v>
      </c>
      <c r="B110" s="878" t="s">
        <v>826</v>
      </c>
      <c r="C110" s="1149"/>
      <c r="D110" s="476"/>
    </row>
    <row r="111" spans="1:5">
      <c r="A111" s="485" t="s">
        <v>630</v>
      </c>
      <c r="B111" s="1151" t="s">
        <v>816</v>
      </c>
      <c r="C111" s="1149"/>
      <c r="D111" s="1152">
        <f>D109-D110</f>
        <v>0</v>
      </c>
    </row>
    <row r="112" spans="1:5">
      <c r="A112" s="51" t="s">
        <v>827</v>
      </c>
      <c r="B112" s="878" t="s">
        <v>818</v>
      </c>
      <c r="C112" s="476"/>
      <c r="D112" s="951"/>
    </row>
    <row r="113" spans="1:4">
      <c r="A113" s="51" t="s">
        <v>828</v>
      </c>
      <c r="B113" s="878" t="s">
        <v>818</v>
      </c>
      <c r="C113" s="476"/>
      <c r="D113" s="859"/>
    </row>
    <row r="114" spans="1:4">
      <c r="A114" s="51" t="s">
        <v>829</v>
      </c>
      <c r="B114" s="878" t="s">
        <v>818</v>
      </c>
      <c r="C114" s="476"/>
      <c r="D114" s="859"/>
    </row>
    <row r="115" spans="1:4">
      <c r="A115" s="51" t="s">
        <v>830</v>
      </c>
      <c r="B115" s="878" t="s">
        <v>818</v>
      </c>
      <c r="C115" s="476"/>
      <c r="D115" s="859"/>
    </row>
    <row r="116" spans="1:4">
      <c r="A116" s="485" t="s">
        <v>637</v>
      </c>
      <c r="B116" s="1151" t="s">
        <v>822</v>
      </c>
      <c r="C116" s="1149"/>
      <c r="D116" s="1152">
        <f>SUM(D112:D115)</f>
        <v>0</v>
      </c>
    </row>
    <row r="117" spans="1:4">
      <c r="A117" s="485" t="s">
        <v>360</v>
      </c>
      <c r="B117" s="1151" t="s">
        <v>816</v>
      </c>
      <c r="C117" s="1149"/>
      <c r="D117" s="1152">
        <f>D111-D116</f>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66"/>
  <sheetViews>
    <sheetView topLeftCell="A61" zoomScaleNormal="100" workbookViewId="0">
      <selection activeCell="G99" sqref="G99"/>
    </sheetView>
  </sheetViews>
  <sheetFormatPr defaultColWidth="9.28515625" defaultRowHeight="14.45"/>
  <cols>
    <col min="1" max="1" width="17.28515625" style="695" customWidth="1"/>
    <col min="2" max="2" width="48.42578125" style="746" customWidth="1"/>
    <col min="3" max="3" width="22" customWidth="1"/>
    <col min="4" max="4" width="10.7109375" customWidth="1"/>
    <col min="5" max="5" width="11.5703125" customWidth="1"/>
    <col min="6" max="6" width="15.5703125" customWidth="1"/>
    <col min="7" max="7" width="16.42578125" customWidth="1"/>
    <col min="8" max="8" width="16.5703125" customWidth="1"/>
    <col min="9" max="9" width="12.85546875" customWidth="1"/>
  </cols>
  <sheetData>
    <row r="1" spans="1:10" ht="21">
      <c r="A1" s="4" t="s">
        <v>361</v>
      </c>
      <c r="B1" s="1125"/>
      <c r="C1" s="161"/>
      <c r="D1" s="744"/>
      <c r="F1" s="161"/>
      <c r="G1" s="744"/>
      <c r="H1" s="744"/>
      <c r="I1" s="744"/>
      <c r="J1" s="744"/>
    </row>
    <row r="2" spans="1:10" ht="21">
      <c r="A2" s="4" t="s">
        <v>831</v>
      </c>
      <c r="B2" s="1125"/>
      <c r="C2" s="161"/>
      <c r="D2" s="744"/>
      <c r="F2" s="161"/>
      <c r="G2" s="744"/>
      <c r="H2" s="744"/>
      <c r="I2" s="744"/>
      <c r="J2" s="744"/>
    </row>
    <row r="3" spans="1:10" ht="21">
      <c r="A3" s="4"/>
      <c r="B3" s="1125"/>
      <c r="C3" s="161"/>
      <c r="D3" s="744"/>
      <c r="F3" s="161"/>
      <c r="G3" s="744"/>
      <c r="H3" s="744"/>
      <c r="I3" s="744"/>
      <c r="J3" s="744"/>
    </row>
    <row r="4" spans="1:10">
      <c r="B4" s="486"/>
      <c r="C4" s="161"/>
      <c r="D4" s="744"/>
      <c r="F4" s="161"/>
      <c r="G4" s="744"/>
      <c r="H4" s="744"/>
      <c r="I4" s="744"/>
      <c r="J4" s="744"/>
    </row>
    <row r="5" spans="1:10">
      <c r="A5" s="582" t="s">
        <v>3</v>
      </c>
      <c r="B5" s="486"/>
      <c r="C5" s="161"/>
      <c r="D5" s="744"/>
      <c r="F5" s="161"/>
      <c r="G5" s="744"/>
      <c r="H5" s="744"/>
      <c r="I5" s="744"/>
      <c r="J5" s="744"/>
    </row>
    <row r="6" spans="1:10">
      <c r="A6" s="585" t="s">
        <v>190</v>
      </c>
      <c r="B6" s="486" t="s">
        <v>4</v>
      </c>
      <c r="C6" s="161"/>
      <c r="D6" s="744"/>
      <c r="F6" s="161"/>
      <c r="G6" s="744"/>
      <c r="H6" s="744"/>
      <c r="I6" s="744"/>
      <c r="J6" s="744"/>
    </row>
    <row r="7" spans="1:10">
      <c r="A7" s="586" t="s">
        <v>191</v>
      </c>
      <c r="B7" s="486" t="s">
        <v>5</v>
      </c>
      <c r="C7" s="161"/>
      <c r="D7" s="744"/>
      <c r="F7" s="161"/>
      <c r="G7" s="744"/>
      <c r="H7" s="744"/>
      <c r="I7" s="744"/>
      <c r="J7" s="744"/>
    </row>
    <row r="8" spans="1:10" ht="29.1">
      <c r="A8" s="587" t="s">
        <v>192</v>
      </c>
      <c r="B8" s="486" t="s">
        <v>6</v>
      </c>
      <c r="C8" s="161"/>
      <c r="F8" s="161"/>
    </row>
    <row r="9" spans="1:10">
      <c r="A9" s="588" t="s">
        <v>193</v>
      </c>
      <c r="B9" s="486" t="s">
        <v>7</v>
      </c>
      <c r="C9" s="161"/>
      <c r="F9" s="161"/>
    </row>
    <row r="10" spans="1:10">
      <c r="A10" s="590" t="s">
        <v>194</v>
      </c>
      <c r="B10" s="486" t="s">
        <v>8</v>
      </c>
      <c r="C10" s="161"/>
      <c r="F10" s="161"/>
    </row>
    <row r="11" spans="1:10">
      <c r="A11" s="591" t="s">
        <v>195</v>
      </c>
      <c r="B11" s="486" t="s">
        <v>9</v>
      </c>
      <c r="C11" s="161"/>
      <c r="F11" s="161"/>
    </row>
    <row r="12" spans="1:10">
      <c r="A12" s="594" t="s">
        <v>196</v>
      </c>
      <c r="B12" s="486" t="s">
        <v>10</v>
      </c>
      <c r="C12" s="236"/>
      <c r="F12" s="236"/>
    </row>
    <row r="13" spans="1:10" ht="15" thickBot="1">
      <c r="A13" s="595" t="s">
        <v>197</v>
      </c>
      <c r="B13" s="486" t="s">
        <v>11</v>
      </c>
      <c r="C13" s="236"/>
      <c r="F13" s="236"/>
    </row>
    <row r="14" spans="1:10" ht="15" thickBot="1">
      <c r="A14" s="597" t="s">
        <v>198</v>
      </c>
      <c r="B14" s="486" t="s">
        <v>199</v>
      </c>
      <c r="C14" s="745"/>
      <c r="F14" s="745"/>
    </row>
    <row r="15" spans="1:10">
      <c r="B15" s="1126"/>
      <c r="C15" s="746"/>
      <c r="E15" s="695"/>
      <c r="F15" s="746"/>
    </row>
    <row r="16" spans="1:10">
      <c r="B16" s="1126"/>
      <c r="C16" s="746"/>
      <c r="E16" s="695"/>
      <c r="F16" s="746"/>
    </row>
    <row r="17" spans="1:8">
      <c r="A17" s="1230" t="s">
        <v>832</v>
      </c>
      <c r="B17" s="1230"/>
      <c r="C17" s="1230"/>
      <c r="F17" s="747" t="s">
        <v>833</v>
      </c>
      <c r="G17" s="747"/>
      <c r="H17" s="747"/>
    </row>
    <row r="18" spans="1:8" s="161" customFormat="1" ht="15" thickBot="1">
      <c r="A18" s="748" t="s">
        <v>15</v>
      </c>
      <c r="B18" s="1127"/>
      <c r="C18" s="698" t="s">
        <v>418</v>
      </c>
      <c r="F18" s="748" t="s">
        <v>202</v>
      </c>
      <c r="G18" s="162">
        <v>1</v>
      </c>
      <c r="H18" s="162">
        <v>2</v>
      </c>
    </row>
    <row r="19" spans="1:8" ht="15" thickBot="1">
      <c r="A19" s="699" t="s">
        <v>18</v>
      </c>
      <c r="B19" s="700" t="s">
        <v>20</v>
      </c>
      <c r="C19" s="700" t="s">
        <v>834</v>
      </c>
      <c r="F19" s="749" t="s">
        <v>18</v>
      </c>
      <c r="G19" s="750" t="s">
        <v>20</v>
      </c>
      <c r="H19" s="751" t="s">
        <v>834</v>
      </c>
    </row>
    <row r="20" spans="1:8">
      <c r="A20" s="711">
        <v>1.1000000000000001</v>
      </c>
      <c r="B20" s="1128" t="s">
        <v>835</v>
      </c>
      <c r="C20" s="604"/>
      <c r="F20" s="752">
        <v>1</v>
      </c>
      <c r="G20" s="604"/>
      <c r="H20" s="604"/>
    </row>
    <row r="21" spans="1:8">
      <c r="A21" s="711">
        <v>1.2</v>
      </c>
      <c r="B21" s="822" t="s">
        <v>836</v>
      </c>
      <c r="C21" s="604"/>
      <c r="F21" s="752">
        <v>2</v>
      </c>
      <c r="G21" s="604"/>
      <c r="H21" s="604"/>
    </row>
    <row r="22" spans="1:8">
      <c r="A22" s="711">
        <v>1.3</v>
      </c>
      <c r="B22" s="822" t="s">
        <v>837</v>
      </c>
      <c r="C22" s="604"/>
      <c r="F22" s="752">
        <v>3</v>
      </c>
      <c r="G22" s="604"/>
      <c r="H22" s="604"/>
    </row>
    <row r="23" spans="1:8">
      <c r="A23" s="711">
        <v>1.4</v>
      </c>
      <c r="B23" s="822" t="s">
        <v>838</v>
      </c>
      <c r="C23" s="604"/>
      <c r="F23" s="752">
        <v>4</v>
      </c>
      <c r="G23" s="604"/>
      <c r="H23" s="604"/>
    </row>
    <row r="24" spans="1:8">
      <c r="A24" s="711">
        <v>1.5</v>
      </c>
      <c r="B24" s="822" t="s">
        <v>839</v>
      </c>
      <c r="C24" s="604"/>
      <c r="F24" s="752">
        <v>5</v>
      </c>
      <c r="G24" s="604"/>
      <c r="H24" s="604"/>
    </row>
    <row r="25" spans="1:8">
      <c r="A25" s="711" t="s">
        <v>315</v>
      </c>
      <c r="B25" s="1129" t="s">
        <v>840</v>
      </c>
      <c r="C25" s="756">
        <v>0</v>
      </c>
      <c r="F25" s="752">
        <v>6</v>
      </c>
      <c r="G25" s="604"/>
      <c r="H25" s="604"/>
    </row>
    <row r="26" spans="1:8">
      <c r="A26" s="830" t="s">
        <v>373</v>
      </c>
      <c r="B26" s="766" t="s">
        <v>841</v>
      </c>
      <c r="C26" s="757">
        <f>C24+C25</f>
        <v>0</v>
      </c>
      <c r="F26" s="752">
        <v>7</v>
      </c>
      <c r="G26" s="604"/>
      <c r="H26" s="604"/>
    </row>
    <row r="27" spans="1:8">
      <c r="A27" s="711" t="s">
        <v>35</v>
      </c>
      <c r="B27" s="822" t="s">
        <v>842</v>
      </c>
      <c r="C27" s="604"/>
      <c r="F27" s="752">
        <v>8</v>
      </c>
      <c r="G27" s="604"/>
      <c r="H27" s="604"/>
    </row>
    <row r="28" spans="1:8">
      <c r="A28" s="711" t="s">
        <v>318</v>
      </c>
      <c r="B28" s="822" t="s">
        <v>843</v>
      </c>
      <c r="C28" s="604"/>
      <c r="F28" s="752">
        <v>9</v>
      </c>
      <c r="G28" s="604"/>
      <c r="H28" s="604"/>
    </row>
    <row r="29" spans="1:8">
      <c r="A29" s="711" t="s">
        <v>320</v>
      </c>
      <c r="B29" s="822" t="s">
        <v>844</v>
      </c>
      <c r="C29" s="604"/>
      <c r="F29" s="752">
        <v>10</v>
      </c>
      <c r="G29" s="604"/>
      <c r="H29" s="604"/>
    </row>
    <row r="30" spans="1:8" ht="29.1">
      <c r="A30" s="711" t="s">
        <v>40</v>
      </c>
      <c r="B30" s="822" t="s">
        <v>845</v>
      </c>
      <c r="C30" s="604"/>
      <c r="F30" s="753" t="s">
        <v>728</v>
      </c>
      <c r="G30" s="754" t="s">
        <v>846</v>
      </c>
      <c r="H30" s="1165">
        <f>SUM(H20:H29)</f>
        <v>0</v>
      </c>
    </row>
    <row r="31" spans="1:8">
      <c r="A31" s="711" t="s">
        <v>42</v>
      </c>
      <c r="B31" s="822" t="s">
        <v>847</v>
      </c>
      <c r="C31" s="604"/>
    </row>
    <row r="32" spans="1:8">
      <c r="A32" s="711" t="s">
        <v>44</v>
      </c>
      <c r="B32" s="1128" t="s">
        <v>848</v>
      </c>
      <c r="C32" s="604"/>
    </row>
    <row r="33" spans="1:8">
      <c r="A33" s="711" t="s">
        <v>325</v>
      </c>
      <c r="B33" s="822" t="s">
        <v>849</v>
      </c>
      <c r="C33" s="604"/>
    </row>
    <row r="34" spans="1:8">
      <c r="A34" s="711" t="s">
        <v>327</v>
      </c>
      <c r="B34" s="822" t="s">
        <v>850</v>
      </c>
      <c r="C34" s="604"/>
    </row>
    <row r="35" spans="1:8">
      <c r="A35" s="711" t="s">
        <v>329</v>
      </c>
      <c r="B35" s="822" t="s">
        <v>851</v>
      </c>
      <c r="C35" s="604"/>
    </row>
    <row r="36" spans="1:8">
      <c r="A36" s="711" t="s">
        <v>852</v>
      </c>
      <c r="B36" s="822" t="s">
        <v>853</v>
      </c>
      <c r="C36" s="604"/>
    </row>
    <row r="37" spans="1:8" ht="15" thickBot="1">
      <c r="A37" s="711" t="s">
        <v>389</v>
      </c>
      <c r="B37" s="1130" t="s">
        <v>854</v>
      </c>
      <c r="C37" s="722">
        <f>H22</f>
        <v>0</v>
      </c>
    </row>
    <row r="38" spans="1:8" s="18" customFormat="1" ht="15" thickBot="1">
      <c r="A38" s="758" t="s">
        <v>412</v>
      </c>
      <c r="B38" s="1124" t="s">
        <v>855</v>
      </c>
      <c r="C38" s="755">
        <f>SUM(C20:C23)+C26+SUM(C27:C37)</f>
        <v>0</v>
      </c>
    </row>
    <row r="40" spans="1:8" s="18" customFormat="1">
      <c r="A40" s="759"/>
      <c r="B40" s="1131"/>
      <c r="C40" s="760"/>
    </row>
    <row r="41" spans="1:8">
      <c r="A41" s="1230" t="s">
        <v>856</v>
      </c>
      <c r="B41" s="1230"/>
      <c r="C41" s="1230"/>
      <c r="F41" s="1234" t="s">
        <v>857</v>
      </c>
      <c r="G41" s="1234"/>
      <c r="H41" s="1234"/>
    </row>
    <row r="42" spans="1:8" ht="15" thickBot="1">
      <c r="A42" s="748" t="s">
        <v>50</v>
      </c>
      <c r="B42" s="1127"/>
      <c r="C42" s="698" t="s">
        <v>418</v>
      </c>
      <c r="F42" s="764" t="s">
        <v>858</v>
      </c>
      <c r="G42" s="162">
        <v>1</v>
      </c>
      <c r="H42" s="162">
        <v>2</v>
      </c>
    </row>
    <row r="43" spans="1:8" ht="15" thickBot="1">
      <c r="A43" s="699" t="s">
        <v>18</v>
      </c>
      <c r="B43" s="704" t="s">
        <v>20</v>
      </c>
      <c r="C43" s="700" t="s">
        <v>834</v>
      </c>
      <c r="F43" s="749" t="s">
        <v>18</v>
      </c>
      <c r="G43" s="750" t="s">
        <v>20</v>
      </c>
      <c r="H43" s="751" t="s">
        <v>834</v>
      </c>
    </row>
    <row r="44" spans="1:8" ht="15" thickBot="1">
      <c r="A44" s="701" t="s">
        <v>51</v>
      </c>
      <c r="B44" s="822" t="s">
        <v>859</v>
      </c>
      <c r="C44" s="604"/>
      <c r="F44" s="752">
        <v>1</v>
      </c>
      <c r="G44" s="604"/>
      <c r="H44" s="604"/>
    </row>
    <row r="45" spans="1:8" ht="15" thickBot="1">
      <c r="A45" s="701" t="s">
        <v>96</v>
      </c>
      <c r="B45" s="822" t="s">
        <v>860</v>
      </c>
      <c r="C45" s="604"/>
      <c r="D45" t="s">
        <v>203</v>
      </c>
      <c r="F45" s="752">
        <v>2</v>
      </c>
      <c r="G45" s="604"/>
      <c r="H45" s="604"/>
    </row>
    <row r="46" spans="1:8" ht="15" thickBot="1">
      <c r="A46" s="701" t="s">
        <v>98</v>
      </c>
      <c r="B46" s="822" t="s">
        <v>861</v>
      </c>
      <c r="C46" s="604"/>
      <c r="F46" s="752">
        <v>3</v>
      </c>
      <c r="G46" s="604"/>
      <c r="H46" s="604"/>
    </row>
    <row r="47" spans="1:8" ht="15" thickBot="1">
      <c r="A47" s="701" t="s">
        <v>100</v>
      </c>
      <c r="B47" s="822" t="s">
        <v>862</v>
      </c>
      <c r="C47" s="604"/>
      <c r="F47" s="752">
        <v>4</v>
      </c>
      <c r="G47" s="604"/>
      <c r="H47" s="604"/>
    </row>
    <row r="48" spans="1:8" ht="15" thickBot="1">
      <c r="A48" s="701" t="s">
        <v>102</v>
      </c>
      <c r="B48" s="822" t="s">
        <v>863</v>
      </c>
      <c r="C48" s="604"/>
      <c r="F48" s="752">
        <v>5</v>
      </c>
      <c r="G48" s="604"/>
      <c r="H48" s="604"/>
    </row>
    <row r="49" spans="1:9" ht="15" thickBot="1">
      <c r="A49" s="711" t="s">
        <v>104</v>
      </c>
      <c r="B49" s="746" t="s">
        <v>864</v>
      </c>
      <c r="C49" s="604"/>
      <c r="F49" s="752">
        <v>6</v>
      </c>
      <c r="G49" s="604"/>
      <c r="H49" s="604"/>
    </row>
    <row r="50" spans="1:9" s="18" customFormat="1" ht="15" thickBot="1">
      <c r="A50" s="758" t="s">
        <v>87</v>
      </c>
      <c r="B50" s="1124" t="s">
        <v>865</v>
      </c>
      <c r="C50" s="755">
        <f>SUM(C44:C49)</f>
        <v>0</v>
      </c>
      <c r="F50" s="752">
        <v>7</v>
      </c>
      <c r="G50" s="604"/>
      <c r="H50" s="604"/>
    </row>
    <row r="51" spans="1:9" s="18" customFormat="1" ht="15" thickBot="1">
      <c r="A51" s="761"/>
      <c r="B51" s="1131"/>
      <c r="C51" s="762"/>
      <c r="F51" s="752">
        <v>8</v>
      </c>
      <c r="G51" s="604"/>
      <c r="H51" s="604"/>
    </row>
    <row r="52" spans="1:9" s="18" customFormat="1" ht="15" thickBot="1">
      <c r="A52" s="759"/>
      <c r="B52" s="1132"/>
      <c r="C52" s="763"/>
      <c r="F52" s="752">
        <v>9</v>
      </c>
      <c r="G52" s="604"/>
      <c r="H52" s="604"/>
    </row>
    <row r="53" spans="1:9" ht="15" thickBot="1">
      <c r="A53" s="1230" t="s">
        <v>866</v>
      </c>
      <c r="B53" s="1230"/>
      <c r="C53" s="1230"/>
      <c r="F53" s="752">
        <v>10</v>
      </c>
      <c r="G53" s="604"/>
      <c r="H53" s="604"/>
      <c r="I53" s="649"/>
    </row>
    <row r="54" spans="1:9" ht="57.95">
      <c r="A54" s="764" t="s">
        <v>17</v>
      </c>
      <c r="B54" s="749"/>
      <c r="C54" s="162">
        <v>1</v>
      </c>
      <c r="F54" s="753" t="s">
        <v>867</v>
      </c>
      <c r="G54" s="754" t="s">
        <v>868</v>
      </c>
      <c r="H54" s="1165">
        <f>SUM(H44:H53)</f>
        <v>0</v>
      </c>
    </row>
    <row r="55" spans="1:9">
      <c r="A55" s="765" t="s">
        <v>18</v>
      </c>
      <c r="B55" s="766" t="s">
        <v>20</v>
      </c>
      <c r="C55" s="767" t="s">
        <v>834</v>
      </c>
    </row>
    <row r="56" spans="1:9">
      <c r="A56" s="701" t="s">
        <v>812</v>
      </c>
      <c r="B56" s="822" t="s">
        <v>869</v>
      </c>
      <c r="C56" s="604"/>
      <c r="I56" t="s">
        <v>203</v>
      </c>
    </row>
    <row r="57" spans="1:9">
      <c r="A57" s="711" t="s">
        <v>814</v>
      </c>
      <c r="B57" s="1133" t="s">
        <v>870</v>
      </c>
      <c r="C57" s="604"/>
    </row>
    <row r="58" spans="1:9">
      <c r="A58" s="711" t="s">
        <v>817</v>
      </c>
      <c r="B58" s="1134" t="s">
        <v>871</v>
      </c>
      <c r="C58" s="768"/>
    </row>
    <row r="59" spans="1:9">
      <c r="A59" s="711" t="s">
        <v>819</v>
      </c>
      <c r="B59" s="572" t="s">
        <v>872</v>
      </c>
      <c r="C59" s="604"/>
      <c r="F59" s="769"/>
      <c r="G59" s="746"/>
      <c r="H59" s="770"/>
    </row>
    <row r="60" spans="1:9" ht="15" thickBot="1">
      <c r="A60" s="711" t="s">
        <v>820</v>
      </c>
      <c r="B60" s="732" t="s">
        <v>873</v>
      </c>
      <c r="C60" s="708"/>
      <c r="H60" s="18"/>
    </row>
    <row r="61" spans="1:9" ht="29.1">
      <c r="A61" s="711" t="s">
        <v>821</v>
      </c>
      <c r="B61" s="736" t="s">
        <v>874</v>
      </c>
      <c r="C61" s="597">
        <v>0</v>
      </c>
    </row>
    <row r="62" spans="1:9" ht="15" thickBot="1">
      <c r="A62" s="771" t="s">
        <v>477</v>
      </c>
      <c r="B62" s="1135" t="s">
        <v>875</v>
      </c>
      <c r="C62" s="772">
        <f>C60+C61</f>
        <v>0</v>
      </c>
      <c r="F62" s="18"/>
      <c r="G62" s="18"/>
      <c r="H62" s="18"/>
    </row>
    <row r="63" spans="1:9" ht="15" thickBot="1">
      <c r="A63" s="758" t="s">
        <v>613</v>
      </c>
      <c r="B63" s="1136" t="s">
        <v>876</v>
      </c>
      <c r="C63" s="774">
        <f>SUM(C56:C59,C62)</f>
        <v>0</v>
      </c>
      <c r="F63" s="18"/>
      <c r="G63" s="18"/>
      <c r="H63" s="18"/>
    </row>
    <row r="64" spans="1:9">
      <c r="A64" s="775"/>
      <c r="B64" s="486"/>
      <c r="F64" s="747" t="s">
        <v>877</v>
      </c>
      <c r="G64" s="747"/>
      <c r="H64" s="747"/>
    </row>
    <row r="65" spans="1:9" ht="15" thickBot="1">
      <c r="A65" s="1230" t="s">
        <v>878</v>
      </c>
      <c r="B65" s="1230"/>
      <c r="C65" s="1230"/>
      <c r="F65" s="748" t="s">
        <v>879</v>
      </c>
      <c r="G65" s="162">
        <v>1</v>
      </c>
      <c r="H65" s="162">
        <v>2</v>
      </c>
    </row>
    <row r="66" spans="1:9" s="18" customFormat="1" ht="15" thickBot="1">
      <c r="A66" s="764" t="s">
        <v>48</v>
      </c>
      <c r="B66" s="749"/>
      <c r="C66" s="162">
        <v>1</v>
      </c>
      <c r="D66"/>
      <c r="F66" s="749" t="s">
        <v>18</v>
      </c>
      <c r="G66" s="750" t="s">
        <v>20</v>
      </c>
      <c r="H66" s="751" t="s">
        <v>834</v>
      </c>
      <c r="I66"/>
    </row>
    <row r="67" spans="1:9" ht="15" thickBot="1">
      <c r="A67" s="765" t="s">
        <v>18</v>
      </c>
      <c r="B67" s="766" t="s">
        <v>20</v>
      </c>
      <c r="C67" s="767" t="s">
        <v>834</v>
      </c>
      <c r="D67" s="18"/>
      <c r="F67" s="752">
        <v>1</v>
      </c>
      <c r="G67" s="604"/>
      <c r="H67" s="604"/>
      <c r="I67" s="18"/>
    </row>
    <row r="68" spans="1:9" s="18" customFormat="1" ht="15" thickBot="1">
      <c r="A68" s="758" t="s">
        <v>360</v>
      </c>
      <c r="B68" s="1124" t="s">
        <v>880</v>
      </c>
      <c r="C68" s="755">
        <f>C63+C50+C38</f>
        <v>0</v>
      </c>
      <c r="F68" s="752">
        <v>2</v>
      </c>
      <c r="G68" s="604"/>
      <c r="H68" s="604"/>
    </row>
    <row r="69" spans="1:9" ht="15" thickBot="1">
      <c r="A69" s="18"/>
      <c r="B69" s="1137"/>
      <c r="C69" s="18"/>
      <c r="F69" s="752">
        <v>3</v>
      </c>
      <c r="G69" s="604"/>
      <c r="H69" s="604"/>
    </row>
    <row r="70" spans="1:9" ht="15" thickBot="1">
      <c r="A70" s="1230" t="s">
        <v>881</v>
      </c>
      <c r="B70" s="1230"/>
      <c r="C70" s="1230"/>
      <c r="D70" s="776"/>
      <c r="F70" s="752">
        <v>4</v>
      </c>
      <c r="G70" s="604"/>
      <c r="H70" s="604"/>
    </row>
    <row r="71" spans="1:9" s="161" customFormat="1" ht="15" thickBot="1">
      <c r="A71" s="764" t="s">
        <v>59</v>
      </c>
      <c r="B71" s="749"/>
      <c r="C71" s="162">
        <v>1</v>
      </c>
      <c r="D71"/>
      <c r="F71" s="752">
        <v>5</v>
      </c>
      <c r="G71" s="604"/>
      <c r="H71" s="604"/>
    </row>
    <row r="72" spans="1:9" ht="15" thickBot="1">
      <c r="A72" s="749" t="s">
        <v>18</v>
      </c>
      <c r="B72" s="700" t="s">
        <v>20</v>
      </c>
      <c r="C72" s="777" t="s">
        <v>834</v>
      </c>
      <c r="D72" s="161"/>
      <c r="F72" s="752">
        <v>6</v>
      </c>
      <c r="G72" s="604"/>
      <c r="H72" s="604"/>
    </row>
    <row r="73" spans="1:9" ht="15" thickBot="1">
      <c r="A73" s="711" t="s">
        <v>268</v>
      </c>
      <c r="B73" s="822" t="s">
        <v>882</v>
      </c>
      <c r="C73" s="604"/>
      <c r="D73" s="161"/>
      <c r="F73" s="752">
        <v>7</v>
      </c>
      <c r="G73" s="604"/>
      <c r="H73" s="604"/>
    </row>
    <row r="74" spans="1:9" ht="15" thickBot="1">
      <c r="A74" s="711" t="s">
        <v>270</v>
      </c>
      <c r="B74" s="822" t="s">
        <v>883</v>
      </c>
      <c r="C74" s="604"/>
      <c r="F74" s="752">
        <v>8</v>
      </c>
      <c r="G74" s="604"/>
      <c r="H74" s="604"/>
    </row>
    <row r="75" spans="1:9" ht="15" thickBot="1">
      <c r="A75" s="711" t="s">
        <v>272</v>
      </c>
      <c r="B75" s="822" t="s">
        <v>884</v>
      </c>
      <c r="C75" s="604"/>
      <c r="F75" s="752">
        <v>9</v>
      </c>
      <c r="G75" s="604"/>
      <c r="H75" s="604"/>
    </row>
    <row r="76" spans="1:9" ht="15" thickBot="1">
      <c r="A76" s="711" t="s">
        <v>274</v>
      </c>
      <c r="B76" s="822" t="s">
        <v>885</v>
      </c>
      <c r="C76" s="604"/>
      <c r="F76" s="752">
        <v>10</v>
      </c>
      <c r="G76" s="604"/>
      <c r="H76" s="604"/>
    </row>
    <row r="77" spans="1:9" ht="29.1">
      <c r="A77" s="701" t="s">
        <v>275</v>
      </c>
      <c r="B77" s="822" t="s">
        <v>886</v>
      </c>
      <c r="C77" s="604"/>
      <c r="F77" s="753" t="s">
        <v>887</v>
      </c>
      <c r="G77" s="754" t="s">
        <v>888</v>
      </c>
      <c r="H77" s="1165">
        <f>SUM(H67:H76)</f>
        <v>0</v>
      </c>
    </row>
    <row r="78" spans="1:9" ht="29.1">
      <c r="A78" s="701" t="s">
        <v>889</v>
      </c>
      <c r="B78" s="822" t="s">
        <v>890</v>
      </c>
      <c r="C78" s="604"/>
    </row>
    <row r="79" spans="1:9">
      <c r="A79" s="701" t="s">
        <v>891</v>
      </c>
      <c r="B79" s="822" t="s">
        <v>892</v>
      </c>
      <c r="C79" s="604"/>
    </row>
    <row r="80" spans="1:9">
      <c r="A80" s="701" t="s">
        <v>278</v>
      </c>
      <c r="B80" s="822" t="s">
        <v>893</v>
      </c>
      <c r="C80" s="604"/>
    </row>
    <row r="81" spans="1:8">
      <c r="A81" s="701" t="s">
        <v>280</v>
      </c>
      <c r="B81" s="822" t="s">
        <v>894</v>
      </c>
      <c r="C81" s="604"/>
    </row>
    <row r="82" spans="1:8" ht="15" thickBot="1">
      <c r="A82" s="701" t="s">
        <v>895</v>
      </c>
      <c r="B82" s="822" t="s">
        <v>896</v>
      </c>
      <c r="C82" s="594"/>
    </row>
    <row r="83" spans="1:8" ht="15" thickBot="1">
      <c r="A83" s="758" t="s">
        <v>897</v>
      </c>
      <c r="B83" s="1124" t="s">
        <v>898</v>
      </c>
      <c r="C83" s="755">
        <f>SUM(C73:C82)</f>
        <v>0</v>
      </c>
    </row>
    <row r="85" spans="1:8" s="18" customFormat="1">
      <c r="A85" s="759"/>
      <c r="B85" s="1131"/>
      <c r="C85" s="760"/>
      <c r="D85"/>
      <c r="E85"/>
      <c r="F85"/>
      <c r="G85"/>
      <c r="H85"/>
    </row>
    <row r="86" spans="1:8">
      <c r="A86" s="747" t="s">
        <v>899</v>
      </c>
      <c r="B86" s="1138"/>
      <c r="C86" s="747"/>
      <c r="E86" s="18"/>
    </row>
    <row r="87" spans="1:8">
      <c r="A87" s="778" t="s">
        <v>284</v>
      </c>
      <c r="B87" s="162"/>
      <c r="C87" s="162">
        <v>1</v>
      </c>
    </row>
    <row r="88" spans="1:8">
      <c r="A88" s="749" t="s">
        <v>18</v>
      </c>
      <c r="B88" s="700" t="s">
        <v>20</v>
      </c>
      <c r="C88" s="777" t="s">
        <v>834</v>
      </c>
    </row>
    <row r="89" spans="1:8">
      <c r="A89" s="711" t="s">
        <v>285</v>
      </c>
      <c r="B89" s="822" t="s">
        <v>900</v>
      </c>
      <c r="C89" s="604"/>
    </row>
    <row r="90" spans="1:8">
      <c r="A90" s="701" t="s">
        <v>287</v>
      </c>
      <c r="B90" s="822" t="s">
        <v>901</v>
      </c>
      <c r="C90" s="604"/>
      <c r="G90" s="779"/>
      <c r="H90" s="779"/>
    </row>
    <row r="91" spans="1:8" ht="15" thickBot="1">
      <c r="A91" s="701" t="s">
        <v>289</v>
      </c>
      <c r="B91" s="822" t="s">
        <v>902</v>
      </c>
      <c r="C91" s="604"/>
      <c r="D91" s="18"/>
    </row>
    <row r="92" spans="1:8" ht="15" thickBot="1">
      <c r="A92" s="758" t="s">
        <v>903</v>
      </c>
      <c r="B92" s="1124" t="s">
        <v>904</v>
      </c>
      <c r="C92" s="755">
        <f>SUM(C89:C91)</f>
        <v>0</v>
      </c>
    </row>
    <row r="93" spans="1:8">
      <c r="A93" s="780"/>
      <c r="B93" s="1131"/>
      <c r="C93" s="762"/>
    </row>
    <row r="94" spans="1:8">
      <c r="A94" s="747" t="s">
        <v>905</v>
      </c>
      <c r="B94" s="1138"/>
      <c r="C94" s="747"/>
    </row>
    <row r="95" spans="1:8">
      <c r="A95" s="778" t="s">
        <v>645</v>
      </c>
      <c r="B95" s="162"/>
      <c r="C95" s="162">
        <v>1</v>
      </c>
    </row>
    <row r="96" spans="1:8" ht="15" thickBot="1">
      <c r="A96" s="749" t="s">
        <v>18</v>
      </c>
      <c r="B96" s="700" t="s">
        <v>20</v>
      </c>
      <c r="C96" s="777" t="s">
        <v>834</v>
      </c>
    </row>
    <row r="97" spans="1:11" s="779" customFormat="1" ht="15" thickBot="1">
      <c r="A97" s="758" t="s">
        <v>906</v>
      </c>
      <c r="B97" s="1124" t="s">
        <v>907</v>
      </c>
      <c r="C97" s="755">
        <f>C83+C92</f>
        <v>0</v>
      </c>
      <c r="D97"/>
      <c r="E97"/>
      <c r="F97" s="18"/>
    </row>
    <row r="98" spans="1:11" s="779" customFormat="1">
      <c r="A98"/>
      <c r="B98" s="486"/>
      <c r="C98"/>
      <c r="D98"/>
      <c r="E98"/>
      <c r="F98" s="18"/>
      <c r="G98" s="1186"/>
    </row>
    <row r="99" spans="1:11" s="779" customFormat="1" ht="15" thickBot="1">
      <c r="A99" s="747" t="s">
        <v>908</v>
      </c>
      <c r="B99" s="1138"/>
      <c r="C99" s="747"/>
      <c r="D99" s="747"/>
      <c r="E99" s="747"/>
      <c r="F99" s="18"/>
      <c r="G99" s="747" t="s">
        <v>909</v>
      </c>
      <c r="H99" s="747"/>
      <c r="I99" s="747"/>
      <c r="J99"/>
    </row>
    <row r="100" spans="1:11" s="779" customFormat="1" ht="54.75" customHeight="1" thickBot="1">
      <c r="A100" s="781" t="s">
        <v>910</v>
      </c>
      <c r="B100" s="782"/>
      <c r="C100" s="783"/>
      <c r="D100" s="783"/>
      <c r="E100" s="784"/>
      <c r="F100" s="18"/>
      <c r="G100" s="1231" t="s">
        <v>911</v>
      </c>
      <c r="H100" s="1232"/>
      <c r="I100" s="1233"/>
    </row>
    <row r="101" spans="1:11" s="779" customFormat="1" ht="15" thickBot="1">
      <c r="A101" s="785" t="s">
        <v>912</v>
      </c>
      <c r="B101" s="162"/>
      <c r="C101" s="786">
        <v>1</v>
      </c>
      <c r="D101" s="787">
        <f>+C101+1</f>
        <v>2</v>
      </c>
      <c r="E101" s="788">
        <v>3</v>
      </c>
      <c r="F101" s="18"/>
      <c r="G101" s="696" t="s">
        <v>913</v>
      </c>
      <c r="H101" s="162">
        <v>1</v>
      </c>
      <c r="I101" s="789">
        <f>+H101+1</f>
        <v>2</v>
      </c>
    </row>
    <row r="102" spans="1:11" s="779" customFormat="1" ht="15" thickBot="1">
      <c r="A102" s="790" t="s">
        <v>914</v>
      </c>
      <c r="B102" s="791"/>
      <c r="C102" s="786"/>
      <c r="D102" s="787"/>
      <c r="E102" s="788"/>
      <c r="F102" s="18"/>
      <c r="G102" s="792" t="s">
        <v>18</v>
      </c>
      <c r="H102" s="793" t="s">
        <v>20</v>
      </c>
      <c r="I102" s="794" t="s">
        <v>417</v>
      </c>
    </row>
    <row r="103" spans="1:11" s="779" customFormat="1" ht="43.5">
      <c r="A103" s="795" t="s">
        <v>915</v>
      </c>
      <c r="B103" s="796" t="s">
        <v>20</v>
      </c>
      <c r="C103" s="796" t="s">
        <v>916</v>
      </c>
      <c r="D103" s="796" t="s">
        <v>917</v>
      </c>
      <c r="E103" s="797" t="s">
        <v>918</v>
      </c>
      <c r="F103" s="18"/>
      <c r="G103" s="798">
        <v>1</v>
      </c>
      <c r="H103" s="799"/>
      <c r="I103" s="800"/>
      <c r="K103" s="1106"/>
    </row>
    <row r="104" spans="1:11" s="779" customFormat="1">
      <c r="A104" s="801" t="s">
        <v>919</v>
      </c>
      <c r="B104" s="1139" t="s">
        <v>920</v>
      </c>
      <c r="C104" s="708"/>
      <c r="D104" s="604"/>
      <c r="E104" s="757">
        <f>SUM(C104:D104)</f>
        <v>0</v>
      </c>
      <c r="F104" s="18"/>
      <c r="G104" s="798">
        <v>2</v>
      </c>
      <c r="H104" s="799"/>
      <c r="I104" s="800"/>
    </row>
    <row r="105" spans="1:11" s="779" customFormat="1">
      <c r="A105" s="801" t="s">
        <v>921</v>
      </c>
      <c r="B105" s="1140" t="s">
        <v>922</v>
      </c>
      <c r="C105" s="621">
        <f>I104</f>
        <v>0</v>
      </c>
      <c r="D105" s="802"/>
      <c r="E105" s="757">
        <f t="shared" ref="E105:E111" si="0">SUM(C105:D105)</f>
        <v>0</v>
      </c>
      <c r="F105" s="18"/>
      <c r="G105" s="798">
        <v>3</v>
      </c>
      <c r="H105" s="799"/>
      <c r="I105" s="800"/>
    </row>
    <row r="106" spans="1:11" s="779" customFormat="1">
      <c r="A106" s="801" t="s">
        <v>923</v>
      </c>
      <c r="B106" s="1139" t="s">
        <v>924</v>
      </c>
      <c r="C106" s="590"/>
      <c r="D106" s="804"/>
      <c r="E106" s="757">
        <f t="shared" si="0"/>
        <v>0</v>
      </c>
      <c r="F106" s="18"/>
      <c r="G106" s="798">
        <v>4</v>
      </c>
      <c r="H106" s="799"/>
      <c r="I106" s="800"/>
    </row>
    <row r="107" spans="1:11" s="779" customFormat="1" ht="41.25" customHeight="1">
      <c r="A107" s="801" t="s">
        <v>925</v>
      </c>
      <c r="B107" s="1139" t="s">
        <v>926</v>
      </c>
      <c r="C107" s="804"/>
      <c r="D107" s="604"/>
      <c r="E107" s="757">
        <f t="shared" si="0"/>
        <v>0</v>
      </c>
      <c r="F107" s="18"/>
      <c r="G107" s="798">
        <v>5</v>
      </c>
      <c r="H107" s="799"/>
      <c r="I107" s="800"/>
    </row>
    <row r="108" spans="1:11" s="779" customFormat="1" ht="43.5">
      <c r="A108" s="801" t="s">
        <v>927</v>
      </c>
      <c r="B108" s="1139" t="s">
        <v>928</v>
      </c>
      <c r="C108" s="804"/>
      <c r="D108" s="604"/>
      <c r="E108" s="757">
        <f t="shared" si="0"/>
        <v>0</v>
      </c>
      <c r="F108" s="18"/>
      <c r="G108" s="803" t="s">
        <v>929</v>
      </c>
      <c r="H108" s="1147" t="s">
        <v>930</v>
      </c>
      <c r="I108" s="1148">
        <f>SUM(I103:I107)</f>
        <v>0</v>
      </c>
    </row>
    <row r="109" spans="1:11" s="779" customFormat="1">
      <c r="A109" s="801" t="s">
        <v>931</v>
      </c>
      <c r="B109" s="1139" t="s">
        <v>932</v>
      </c>
      <c r="C109" s="804"/>
      <c r="D109" s="604"/>
      <c r="E109" s="757">
        <f t="shared" si="0"/>
        <v>0</v>
      </c>
      <c r="F109" s="18"/>
      <c r="G109"/>
      <c r="H109"/>
      <c r="I109"/>
    </row>
    <row r="110" spans="1:11" s="779" customFormat="1">
      <c r="A110" s="801" t="s">
        <v>933</v>
      </c>
      <c r="B110" s="1139" t="s">
        <v>934</v>
      </c>
      <c r="C110" s="604"/>
      <c r="D110" s="604" t="s">
        <v>203</v>
      </c>
      <c r="E110" s="757">
        <f t="shared" si="0"/>
        <v>0</v>
      </c>
      <c r="F110" s="18"/>
      <c r="G110"/>
      <c r="H110"/>
      <c r="I110"/>
    </row>
    <row r="111" spans="1:11" s="779" customFormat="1" ht="15" thickBot="1">
      <c r="A111" s="801" t="s">
        <v>935</v>
      </c>
      <c r="B111" s="1139" t="s">
        <v>936</v>
      </c>
      <c r="C111" s="708"/>
      <c r="D111" s="708"/>
      <c r="E111" s="805">
        <f t="shared" si="0"/>
        <v>0</v>
      </c>
      <c r="F111" s="18"/>
      <c r="G111"/>
      <c r="H111"/>
      <c r="I111"/>
    </row>
    <row r="112" spans="1:11" s="779" customFormat="1" ht="15" thickBot="1">
      <c r="A112" s="806" t="s">
        <v>937</v>
      </c>
      <c r="B112" s="1136" t="s">
        <v>938</v>
      </c>
      <c r="C112" s="807">
        <f>SUM(C104:C111)</f>
        <v>0</v>
      </c>
      <c r="D112" s="807">
        <f>SUM(D104:D111)</f>
        <v>0</v>
      </c>
      <c r="E112" s="807">
        <f>SUM(E104:E111)</f>
        <v>0</v>
      </c>
      <c r="F112" s="18"/>
    </row>
    <row r="113" spans="1:8" s="779" customFormat="1">
      <c r="A113"/>
      <c r="B113" s="486"/>
      <c r="C113"/>
      <c r="D113"/>
      <c r="E113"/>
      <c r="F113" s="18"/>
    </row>
    <row r="114" spans="1:8" s="779" customFormat="1">
      <c r="A114" s="808" t="s">
        <v>939</v>
      </c>
      <c r="B114" s="162"/>
      <c r="C114" s="163">
        <v>1</v>
      </c>
      <c r="E114"/>
      <c r="F114" s="18"/>
      <c r="G114"/>
      <c r="H114"/>
    </row>
    <row r="115" spans="1:8" s="779" customFormat="1">
      <c r="A115" s="809" t="s">
        <v>940</v>
      </c>
      <c r="B115" s="1141"/>
      <c r="C115" s="609"/>
      <c r="E115"/>
      <c r="F115" s="18"/>
      <c r="G115"/>
      <c r="H115"/>
    </row>
    <row r="116" spans="1:8" s="779" customFormat="1" ht="29.1">
      <c r="A116" s="699" t="s">
        <v>915</v>
      </c>
      <c r="B116" s="810" t="s">
        <v>20</v>
      </c>
      <c r="C116" s="810" t="s">
        <v>417</v>
      </c>
      <c r="E116"/>
      <c r="F116" s="18"/>
      <c r="G116"/>
      <c r="H116"/>
    </row>
    <row r="117" spans="1:8" s="779" customFormat="1">
      <c r="A117" s="711" t="s">
        <v>941</v>
      </c>
      <c r="B117" s="572" t="s">
        <v>942</v>
      </c>
      <c r="C117" s="604">
        <v>0</v>
      </c>
      <c r="E117"/>
      <c r="F117" s="18"/>
      <c r="G117"/>
      <c r="H117"/>
    </row>
    <row r="118" spans="1:8" s="779" customFormat="1">
      <c r="A118" s="711" t="s">
        <v>943</v>
      </c>
      <c r="B118" s="572" t="s">
        <v>922</v>
      </c>
      <c r="C118" s="621">
        <f>I118</f>
        <v>0</v>
      </c>
      <c r="E118"/>
      <c r="F118" s="18"/>
      <c r="G118"/>
      <c r="H118"/>
    </row>
    <row r="119" spans="1:8" s="779" customFormat="1">
      <c r="A119" s="711" t="s">
        <v>944</v>
      </c>
      <c r="B119" s="572" t="s">
        <v>945</v>
      </c>
      <c r="C119" s="604">
        <v>0</v>
      </c>
      <c r="E119"/>
      <c r="F119" s="18"/>
      <c r="G119"/>
      <c r="H119"/>
    </row>
    <row r="120" spans="1:8" s="779" customFormat="1" ht="15" thickBot="1">
      <c r="A120" s="711" t="s">
        <v>946</v>
      </c>
      <c r="B120" s="572" t="s">
        <v>947</v>
      </c>
      <c r="C120" s="811"/>
      <c r="E120"/>
      <c r="F120" s="18"/>
      <c r="G120"/>
      <c r="H120"/>
    </row>
    <row r="121" spans="1:8" s="779" customFormat="1" ht="15" thickBot="1">
      <c r="A121" s="812" t="s">
        <v>948</v>
      </c>
      <c r="B121" s="1142" t="s">
        <v>949</v>
      </c>
      <c r="C121" s="597">
        <f>I121</f>
        <v>0</v>
      </c>
      <c r="E121"/>
      <c r="F121" s="18"/>
      <c r="G121"/>
      <c r="H121"/>
    </row>
    <row r="122" spans="1:8" s="779" customFormat="1" ht="15" thickBot="1">
      <c r="A122" s="806" t="s">
        <v>950</v>
      </c>
      <c r="B122" s="1136" t="s">
        <v>951</v>
      </c>
      <c r="C122" s="813">
        <f>SUM(C117:C121)</f>
        <v>0</v>
      </c>
      <c r="E122"/>
      <c r="F122" s="18"/>
      <c r="G122"/>
      <c r="H122"/>
    </row>
    <row r="123" spans="1:8" s="779" customFormat="1" ht="15" thickBot="1">
      <c r="A123"/>
      <c r="B123" s="486"/>
      <c r="C123"/>
      <c r="E123"/>
      <c r="F123" s="18"/>
      <c r="G123"/>
      <c r="H123"/>
    </row>
    <row r="124" spans="1:8" s="779" customFormat="1">
      <c r="A124" s="814" t="s">
        <v>952</v>
      </c>
      <c r="B124" s="815"/>
      <c r="C124" s="816">
        <v>1</v>
      </c>
      <c r="D124" s="789">
        <v>2</v>
      </c>
      <c r="E124" s="789">
        <v>3</v>
      </c>
      <c r="F124" s="817">
        <v>4</v>
      </c>
      <c r="G124" s="817">
        <v>5</v>
      </c>
    </row>
    <row r="125" spans="1:8" s="779" customFormat="1">
      <c r="A125" s="781" t="s">
        <v>953</v>
      </c>
      <c r="B125" s="782"/>
      <c r="C125" s="818"/>
      <c r="D125" s="818"/>
      <c r="E125" s="818"/>
      <c r="F125" s="818"/>
      <c r="G125" s="609"/>
    </row>
    <row r="126" spans="1:8" s="779" customFormat="1" ht="36" customHeight="1">
      <c r="A126" s="819" t="s">
        <v>915</v>
      </c>
      <c r="B126" s="612" t="s">
        <v>20</v>
      </c>
      <c r="C126" s="612" t="s">
        <v>954</v>
      </c>
      <c r="D126" s="612" t="s">
        <v>955</v>
      </c>
      <c r="E126" s="612" t="s">
        <v>956</v>
      </c>
      <c r="F126" s="612" t="s">
        <v>957</v>
      </c>
      <c r="G126" s="820" t="s">
        <v>359</v>
      </c>
    </row>
    <row r="127" spans="1:8" s="779" customFormat="1">
      <c r="A127" s="821" t="s">
        <v>958</v>
      </c>
      <c r="B127" s="822" t="s">
        <v>942</v>
      </c>
      <c r="C127" s="604"/>
      <c r="D127" s="604"/>
      <c r="E127" s="604"/>
      <c r="F127" s="604"/>
      <c r="G127" s="757">
        <f>SUM(C127:F127)</f>
        <v>0</v>
      </c>
    </row>
    <row r="128" spans="1:8" s="779" customFormat="1">
      <c r="A128" s="821" t="s">
        <v>959</v>
      </c>
      <c r="B128" s="732" t="s">
        <v>922</v>
      </c>
      <c r="C128" s="804"/>
      <c r="D128" s="804"/>
      <c r="E128" s="804"/>
      <c r="F128" s="621">
        <f>L129</f>
        <v>0</v>
      </c>
      <c r="G128" s="757">
        <f t="shared" ref="G128:G133" si="1">SUM(C128:F128)</f>
        <v>0</v>
      </c>
    </row>
    <row r="129" spans="1:9" s="779" customFormat="1">
      <c r="A129" s="821" t="s">
        <v>960</v>
      </c>
      <c r="B129" s="732" t="s">
        <v>961</v>
      </c>
      <c r="C129" s="604"/>
      <c r="D129" s="804"/>
      <c r="E129" s="804"/>
      <c r="F129" s="804"/>
      <c r="G129" s="757">
        <f t="shared" si="1"/>
        <v>0</v>
      </c>
    </row>
    <row r="130" spans="1:9" s="779" customFormat="1">
      <c r="A130" s="821" t="s">
        <v>962</v>
      </c>
      <c r="B130" s="732" t="s">
        <v>963</v>
      </c>
      <c r="C130" s="804"/>
      <c r="D130" s="604"/>
      <c r="E130" s="804"/>
      <c r="F130" s="804"/>
      <c r="G130" s="757">
        <f t="shared" si="1"/>
        <v>0</v>
      </c>
    </row>
    <row r="131" spans="1:9" s="779" customFormat="1">
      <c r="A131" s="821" t="s">
        <v>964</v>
      </c>
      <c r="B131" s="732" t="s">
        <v>965</v>
      </c>
      <c r="C131" s="804"/>
      <c r="D131" s="804"/>
      <c r="E131" s="604"/>
      <c r="F131" s="804"/>
      <c r="G131" s="757">
        <f t="shared" si="1"/>
        <v>0</v>
      </c>
    </row>
    <row r="132" spans="1:9" s="779" customFormat="1" ht="15" thickBot="1">
      <c r="A132" s="821" t="s">
        <v>966</v>
      </c>
      <c r="B132" s="1139" t="s">
        <v>947</v>
      </c>
      <c r="C132" s="804"/>
      <c r="D132" s="804"/>
      <c r="E132" s="804"/>
      <c r="F132" s="823"/>
      <c r="G132" s="757">
        <f t="shared" si="1"/>
        <v>0</v>
      </c>
    </row>
    <row r="133" spans="1:9" s="779" customFormat="1" ht="15" thickBot="1">
      <c r="A133" s="821" t="s">
        <v>967</v>
      </c>
      <c r="B133" s="732" t="s">
        <v>968</v>
      </c>
      <c r="C133" s="804"/>
      <c r="D133" s="804"/>
      <c r="E133" s="804"/>
      <c r="F133" s="597"/>
      <c r="G133" s="757">
        <f t="shared" si="1"/>
        <v>0</v>
      </c>
    </row>
    <row r="134" spans="1:9" s="779" customFormat="1" ht="15" thickBot="1">
      <c r="A134" s="806" t="s">
        <v>969</v>
      </c>
      <c r="B134" s="1136" t="s">
        <v>951</v>
      </c>
      <c r="C134" s="807">
        <f>SUM(C127:C133)</f>
        <v>0</v>
      </c>
      <c r="D134" s="807">
        <f t="shared" ref="D134:F134" si="2">SUM(D127:D133)</f>
        <v>0</v>
      </c>
      <c r="E134" s="807">
        <f t="shared" si="2"/>
        <v>0</v>
      </c>
      <c r="F134" s="807">
        <f t="shared" si="2"/>
        <v>0</v>
      </c>
      <c r="G134" s="807">
        <f>SUM(G127:G133)</f>
        <v>0</v>
      </c>
      <c r="H134"/>
    </row>
    <row r="135" spans="1:9" s="779" customFormat="1">
      <c r="A135"/>
      <c r="B135" s="486"/>
      <c r="C135"/>
      <c r="E135"/>
      <c r="F135" s="18"/>
      <c r="G135"/>
      <c r="H135"/>
      <c r="I135"/>
    </row>
    <row r="136" spans="1:9">
      <c r="A136"/>
      <c r="B136" s="486"/>
    </row>
    <row r="137" spans="1:9">
      <c r="A137" s="747" t="s">
        <v>970</v>
      </c>
      <c r="B137" s="1138"/>
      <c r="C137" s="747"/>
    </row>
    <row r="138" spans="1:9">
      <c r="A138" s="778" t="s">
        <v>971</v>
      </c>
      <c r="B138" s="162"/>
      <c r="C138" s="162">
        <v>1</v>
      </c>
    </row>
    <row r="139" spans="1:9" ht="15" thickBot="1">
      <c r="A139" s="711" t="s">
        <v>18</v>
      </c>
      <c r="B139" s="700" t="s">
        <v>20</v>
      </c>
      <c r="C139" s="824" t="s">
        <v>834</v>
      </c>
    </row>
    <row r="140" spans="1:9" ht="29.1">
      <c r="A140" s="758" t="s">
        <v>972</v>
      </c>
      <c r="B140" s="1124" t="s">
        <v>973</v>
      </c>
      <c r="C140" s="755">
        <f>G134+C122+E112+C97</f>
        <v>0</v>
      </c>
    </row>
    <row r="141" spans="1:9">
      <c r="A141" s="666"/>
      <c r="B141" s="1131"/>
    </row>
    <row r="142" spans="1:9">
      <c r="A142" s="666"/>
      <c r="B142" s="1131"/>
    </row>
    <row r="143" spans="1:9">
      <c r="A143"/>
      <c r="B143" s="486"/>
    </row>
    <row r="144" spans="1:9">
      <c r="A144" s="1230" t="s">
        <v>974</v>
      </c>
      <c r="B144" s="1230"/>
      <c r="C144" s="1230"/>
      <c r="D144" s="1230"/>
      <c r="E144" s="1230"/>
      <c r="F144" s="1230"/>
      <c r="G144" s="1230"/>
      <c r="H144" s="1230"/>
      <c r="I144" s="1230"/>
    </row>
    <row r="145" spans="1:9" ht="15" thickBot="1">
      <c r="A145" s="764" t="s">
        <v>975</v>
      </c>
      <c r="B145" s="162">
        <v>1</v>
      </c>
      <c r="C145" s="162">
        <v>2</v>
      </c>
      <c r="D145" s="162">
        <v>3</v>
      </c>
      <c r="E145" s="162">
        <v>4</v>
      </c>
      <c r="F145" s="162">
        <v>5</v>
      </c>
      <c r="G145" s="162">
        <v>6</v>
      </c>
      <c r="H145" s="162">
        <v>7</v>
      </c>
      <c r="I145" s="162">
        <v>8</v>
      </c>
    </row>
    <row r="146" spans="1:9" ht="43.5">
      <c r="A146" s="749" t="s">
        <v>18</v>
      </c>
      <c r="B146" s="750" t="s">
        <v>976</v>
      </c>
      <c r="C146" s="751" t="s">
        <v>977</v>
      </c>
      <c r="D146" s="751" t="s">
        <v>978</v>
      </c>
      <c r="E146" s="751" t="s">
        <v>979</v>
      </c>
      <c r="F146" s="751" t="s">
        <v>980</v>
      </c>
      <c r="G146" s="751" t="s">
        <v>981</v>
      </c>
      <c r="H146" s="751" t="s">
        <v>982</v>
      </c>
      <c r="I146" s="751" t="s">
        <v>983</v>
      </c>
    </row>
    <row r="147" spans="1:9" ht="15" thickBot="1">
      <c r="A147" s="752">
        <v>10.1</v>
      </c>
      <c r="B147" s="1143"/>
      <c r="C147" s="604"/>
      <c r="D147" s="604"/>
      <c r="E147" s="604"/>
      <c r="F147" s="604"/>
      <c r="G147" s="1123"/>
      <c r="H147" s="1123" t="s">
        <v>203</v>
      </c>
      <c r="I147" s="1122" t="s">
        <v>203</v>
      </c>
    </row>
    <row r="148" spans="1:9" ht="15" thickBot="1">
      <c r="A148" s="752">
        <v>10.199999999999999</v>
      </c>
      <c r="B148" s="1143"/>
      <c r="C148" s="604"/>
      <c r="D148" s="604"/>
      <c r="E148" s="604"/>
      <c r="F148" s="604"/>
      <c r="G148" s="1123"/>
      <c r="H148" s="1123"/>
      <c r="I148" s="1122" t="s">
        <v>203</v>
      </c>
    </row>
    <row r="149" spans="1:9" ht="15" thickBot="1">
      <c r="A149" s="752">
        <v>10.3</v>
      </c>
      <c r="B149" s="1143"/>
      <c r="C149" s="604"/>
      <c r="D149" s="604"/>
      <c r="E149" s="604"/>
      <c r="F149" s="604"/>
      <c r="G149" s="1123"/>
      <c r="H149" s="1123"/>
      <c r="I149" s="1122" t="s">
        <v>203</v>
      </c>
    </row>
    <row r="150" spans="1:9" ht="15" thickBot="1">
      <c r="A150" s="752">
        <v>10.4</v>
      </c>
      <c r="B150" s="1143"/>
      <c r="C150" s="604"/>
      <c r="D150" s="604"/>
      <c r="E150" s="604"/>
      <c r="F150" s="604"/>
      <c r="G150" s="1123"/>
      <c r="H150" s="1123"/>
      <c r="I150" s="1122" t="s">
        <v>203</v>
      </c>
    </row>
    <row r="151" spans="1:9" ht="15" thickBot="1">
      <c r="A151" s="752">
        <v>10.5</v>
      </c>
      <c r="B151" s="1143"/>
      <c r="C151" s="604"/>
      <c r="D151" s="604"/>
      <c r="E151" s="604"/>
      <c r="F151" s="604"/>
      <c r="G151" s="1123"/>
      <c r="H151" s="1123"/>
      <c r="I151" s="1122" t="s">
        <v>203</v>
      </c>
    </row>
    <row r="152" spans="1:9" ht="15" thickBot="1">
      <c r="A152" s="752">
        <v>10.6</v>
      </c>
      <c r="B152" s="1143"/>
      <c r="C152" s="604"/>
      <c r="D152" s="604"/>
      <c r="E152" s="604"/>
      <c r="F152" s="604"/>
      <c r="G152" s="1123"/>
      <c r="H152" s="1123"/>
      <c r="I152" s="1122" t="s">
        <v>203</v>
      </c>
    </row>
    <row r="153" spans="1:9" ht="15" thickBot="1">
      <c r="A153" s="752">
        <v>10.7</v>
      </c>
      <c r="B153" s="1143"/>
      <c r="C153" s="604"/>
      <c r="D153" s="604"/>
      <c r="E153" s="604"/>
      <c r="F153" s="604"/>
      <c r="G153" s="1123"/>
      <c r="H153" s="1123"/>
      <c r="I153" s="1122" t="s">
        <v>203</v>
      </c>
    </row>
    <row r="154" spans="1:9" ht="15" thickBot="1">
      <c r="A154" s="752">
        <v>10.8</v>
      </c>
      <c r="B154" s="1143"/>
      <c r="C154" s="604"/>
      <c r="D154" s="604"/>
      <c r="E154" s="604"/>
      <c r="F154" s="604"/>
      <c r="G154" s="1123"/>
      <c r="H154" s="1123"/>
      <c r="I154" s="1122" t="s">
        <v>203</v>
      </c>
    </row>
    <row r="155" spans="1:9" ht="15" thickBot="1">
      <c r="A155" s="752">
        <v>10.9</v>
      </c>
      <c r="B155" s="1143"/>
      <c r="C155" s="604"/>
      <c r="D155" s="604"/>
      <c r="E155" s="604"/>
      <c r="F155" s="604"/>
      <c r="G155" s="1123"/>
      <c r="H155" s="1123"/>
      <c r="I155" s="1122" t="s">
        <v>203</v>
      </c>
    </row>
    <row r="156" spans="1:9" ht="15" thickBot="1">
      <c r="A156" s="1121">
        <v>10.1</v>
      </c>
      <c r="B156" s="1143"/>
      <c r="C156" s="604"/>
      <c r="D156" s="604"/>
      <c r="E156" s="604"/>
      <c r="F156" s="604"/>
      <c r="G156" s="1123"/>
      <c r="H156" s="1123"/>
      <c r="I156" s="1122" t="s">
        <v>203</v>
      </c>
    </row>
    <row r="157" spans="1:9" ht="15" thickBot="1">
      <c r="A157" s="1121">
        <v>10.11</v>
      </c>
      <c r="B157" s="1143"/>
      <c r="C157" s="604"/>
      <c r="D157" s="604"/>
      <c r="E157" s="604"/>
      <c r="F157" s="604"/>
      <c r="G157" s="1123"/>
      <c r="H157" s="1123"/>
      <c r="I157" s="1122" t="s">
        <v>203</v>
      </c>
    </row>
    <row r="158" spans="1:9" ht="15" thickBot="1">
      <c r="A158" s="1121">
        <v>10.119999999999999</v>
      </c>
      <c r="B158" s="1143"/>
      <c r="C158" s="604"/>
      <c r="D158" s="604"/>
      <c r="E158" s="604"/>
      <c r="F158" s="604"/>
      <c r="G158" s="1123"/>
      <c r="H158" s="1123"/>
      <c r="I158" s="1122" t="s">
        <v>203</v>
      </c>
    </row>
    <row r="159" spans="1:9" ht="15" thickBot="1">
      <c r="A159" s="1121">
        <v>10.130000000000001</v>
      </c>
      <c r="B159" s="1143"/>
      <c r="C159" s="604"/>
      <c r="D159" s="604"/>
      <c r="E159" s="604"/>
      <c r="F159" s="604"/>
      <c r="G159" s="1123"/>
      <c r="H159" s="1123"/>
      <c r="I159" s="1122" t="s">
        <v>203</v>
      </c>
    </row>
    <row r="160" spans="1:9" ht="15" thickBot="1">
      <c r="A160" s="1121">
        <v>10.14</v>
      </c>
      <c r="B160" s="1143"/>
      <c r="C160" s="604"/>
      <c r="D160" s="604"/>
      <c r="E160" s="604"/>
      <c r="F160" s="604"/>
      <c r="G160" s="1123"/>
      <c r="H160" s="1123"/>
      <c r="I160" s="1122" t="s">
        <v>203</v>
      </c>
    </row>
    <row r="161" spans="1:9" ht="15" thickBot="1">
      <c r="A161" s="1121">
        <v>10.15</v>
      </c>
      <c r="B161" s="1143"/>
      <c r="C161" s="604"/>
      <c r="D161" s="604"/>
      <c r="E161" s="604"/>
      <c r="F161" s="604"/>
      <c r="G161" s="1123"/>
      <c r="H161" s="1123"/>
      <c r="I161" s="1122" t="s">
        <v>203</v>
      </c>
    </row>
    <row r="162" spans="1:9" ht="15" thickBot="1">
      <c r="A162" s="1121">
        <v>10.16</v>
      </c>
      <c r="B162" s="1143"/>
      <c r="C162" s="604"/>
      <c r="D162" s="604"/>
      <c r="E162" s="604"/>
      <c r="F162" s="604"/>
      <c r="G162" s="1123"/>
      <c r="H162" s="1123"/>
      <c r="I162" s="1122" t="s">
        <v>203</v>
      </c>
    </row>
    <row r="163" spans="1:9" ht="15" thickBot="1">
      <c r="A163" s="1121">
        <v>10.17</v>
      </c>
      <c r="B163" s="1143"/>
      <c r="C163" s="604"/>
      <c r="D163" s="604"/>
      <c r="E163" s="604"/>
      <c r="F163" s="604"/>
      <c r="G163" s="1123"/>
      <c r="H163" s="1123"/>
      <c r="I163" s="1122" t="s">
        <v>203</v>
      </c>
    </row>
    <row r="164" spans="1:9" ht="15" thickBot="1">
      <c r="A164" s="1121">
        <v>10.18</v>
      </c>
      <c r="B164" s="1143"/>
      <c r="C164" s="604"/>
      <c r="D164" s="604"/>
      <c r="E164" s="604"/>
      <c r="F164" s="604"/>
      <c r="G164" s="1123"/>
      <c r="H164" s="1123"/>
      <c r="I164" s="1122" t="s">
        <v>203</v>
      </c>
    </row>
    <row r="165" spans="1:9" ht="15" thickBot="1">
      <c r="A165" s="1121">
        <v>10.19</v>
      </c>
      <c r="B165" s="1143"/>
      <c r="C165" s="604"/>
      <c r="D165" s="604"/>
      <c r="E165" s="604"/>
      <c r="F165" s="604"/>
      <c r="G165" s="1123"/>
      <c r="H165" s="1123"/>
      <c r="I165" s="1122" t="s">
        <v>203</v>
      </c>
    </row>
    <row r="166" spans="1:9" ht="15" thickBot="1">
      <c r="A166" s="1121">
        <v>10.199999999999999</v>
      </c>
      <c r="B166" s="1143"/>
      <c r="C166" s="604"/>
      <c r="D166" s="604"/>
      <c r="E166" s="604"/>
      <c r="F166" s="604"/>
      <c r="G166" s="1123"/>
      <c r="H166" s="1123"/>
      <c r="I166" s="1122" t="s">
        <v>203</v>
      </c>
    </row>
  </sheetData>
  <mergeCells count="8">
    <mergeCell ref="A144:I144"/>
    <mergeCell ref="G100:I100"/>
    <mergeCell ref="A17:C17"/>
    <mergeCell ref="A41:C41"/>
    <mergeCell ref="A53:C53"/>
    <mergeCell ref="F41:H41"/>
    <mergeCell ref="A65:C65"/>
    <mergeCell ref="A70:C70"/>
  </mergeCells>
  <pageMargins left="0.25" right="0.25" top="0.75" bottom="0.75" header="0.3" footer="0.3"/>
  <pageSetup paperSize="5" scale="70" fitToWidth="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8d46693-6128-452a-8ccd-1249b5c8b040">
      <UserInfo>
        <DisplayName>Jyotshana Amatya</DisplayName>
        <AccountId>294</AccountId>
        <AccountType/>
      </UserInfo>
      <UserInfo>
        <DisplayName>Kimberly McCann</DisplayName>
        <AccountId>90</AccountId>
        <AccountType/>
      </UserInfo>
      <UserInfo>
        <DisplayName>Suzanne Barry</DisplayName>
        <AccountId>154</AccountId>
        <AccountType/>
      </UserInfo>
      <UserInfo>
        <DisplayName>Madeline Moffett</DisplayName>
        <AccountId>24</AccountId>
        <AccountType/>
      </UserInfo>
      <UserInfo>
        <DisplayName>Deborah Gray</DisplayName>
        <AccountId>25</AccountId>
        <AccountType/>
      </UserInfo>
      <UserInfo>
        <DisplayName>Marlon Sagun</DisplayName>
        <AccountId>79</AccountId>
        <AccountType/>
      </UserInfo>
      <UserInfo>
        <DisplayName>Jon Christopher</DisplayName>
        <AccountId>55</AccountId>
        <AccountType/>
      </UserInfo>
      <UserInfo>
        <DisplayName>Maureen Sullivan</DisplayName>
        <AccountId>18</AccountId>
        <AccountType/>
      </UserInfo>
      <UserInfo>
        <DisplayName>Marina Lacorazza</DisplayName>
        <AccountId>21</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974BADB1B4740419F8894D4EE7C3D35" ma:contentTypeVersion="8" ma:contentTypeDescription="Create a new document." ma:contentTypeScope="" ma:versionID="9d32d3b758000ccab0bf41e036f6c252">
  <xsd:schema xmlns:xsd="http://www.w3.org/2001/XMLSchema" xmlns:xs="http://www.w3.org/2001/XMLSchema" xmlns:p="http://schemas.microsoft.com/office/2006/metadata/properties" xmlns:ns2="7520d2bc-f746-4adf-933a-42c0b08c11cd" xmlns:ns3="88d46693-6128-452a-8ccd-1249b5c8b040" targetNamespace="http://schemas.microsoft.com/office/2006/metadata/properties" ma:root="true" ma:fieldsID="420b831d3db8d50bab69693e30c5b8e3" ns2:_="" ns3:_="">
    <xsd:import namespace="7520d2bc-f746-4adf-933a-42c0b08c11cd"/>
    <xsd:import namespace="88d46693-6128-452a-8ccd-1249b5c8b04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20d2bc-f746-4adf-933a-42c0b08c11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d46693-6128-452a-8ccd-1249b5c8b04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736E43-A16E-435C-8662-889CE77B6CE1}"/>
</file>

<file path=customXml/itemProps2.xml><?xml version="1.0" encoding="utf-8"?>
<ds:datastoreItem xmlns:ds="http://schemas.openxmlformats.org/officeDocument/2006/customXml" ds:itemID="{C33D3A04-C6A2-4284-A3BD-77E20877340F}"/>
</file>

<file path=customXml/itemProps3.xml><?xml version="1.0" encoding="utf-8"?>
<ds:datastoreItem xmlns:ds="http://schemas.openxmlformats.org/officeDocument/2006/customXml" ds:itemID="{3A3B61D1-68DE-4FC5-880E-40BDC81848F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Cheung, Michael</dc:creator>
  <cp:keywords/>
  <dc:description/>
  <cp:lastModifiedBy>Suzanne Barry</cp:lastModifiedBy>
  <cp:revision/>
  <dcterms:created xsi:type="dcterms:W3CDTF">2019-11-04T18:48:34Z</dcterms:created>
  <dcterms:modified xsi:type="dcterms:W3CDTF">2026-02-02T19:32:36Z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0x0101005974BADB1B4740419F8894D4EE7C3D35</vt:lpwstr>
  </property>
  <property fmtid="{D5CDD505-2E9C-101B-9397-08002B2CF9AE}" pid="3" name="_dlc_DocIdItemGuid">
    <vt:lpwstr>93f95116-ddbe-4255-93d1-1e2c3113169e</vt:lpwstr>
  </property>
  <property fmtid="{D5CDD505-2E9C-101B-9397-08002B2CF9AE}" pid="4" name="MediaServiceImageTags">
    <vt:lpwstr/>
  </property>
</Properties>
</file>