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queryTables/queryTable3.xml" ContentType="application/vnd.openxmlformats-officedocument.spreadsheetml.queryTable+xml"/>
  <Override PartName="/xl/tables/table10.xml" ContentType="application/vnd.openxmlformats-officedocument.spreadsheetml.table+xml"/>
  <Override PartName="/xl/queryTables/queryTable4.xml" ContentType="application/vnd.openxmlformats-officedocument.spreadsheetml.queryTable+xml"/>
  <Override PartName="/xl/tables/table11.xml" ContentType="application/vnd.openxmlformats-officedocument.spreadsheetml.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X:\2026 Data Collection\0. Data Specs and Templates\"/>
    </mc:Choice>
  </mc:AlternateContent>
  <xr:revisionPtr revIDLastSave="0" documentId="13_ncr:1_{A9DEE692-64D8-4A2D-8397-68E59C4FB4C2}" xr6:coauthVersionLast="47" xr6:coauthVersionMax="47" xr10:uidLastSave="{00000000-0000-0000-0000-000000000000}"/>
  <workbookProtection workbookAlgorithmName="SHA-512" workbookHashValue="WvyRSjCQGUe0+wAQcdcvgYXWpjYkULFQK9dlJwvXQ2konk35RGusMV+LSqCtlUxfGrlgcksCAV15s73JKlY2nQ==" workbookSaltValue="pdRg/4TI6sPKxE0noRt5OQ==" workbookSpinCount="100000" lockStructure="1"/>
  <bookViews>
    <workbookView xWindow="22944" yWindow="-2190" windowWidth="23232" windowHeight="12432" tabRatio="858" xr2:uid="{00000000-000D-0000-FFFF-FFFF00000000}"/>
  </bookViews>
  <sheets>
    <sheet name="Contents" sheetId="9" r:id="rId1"/>
    <sheet name="Front Page" sheetId="8" r:id="rId2"/>
    <sheet name="Physician Group Data" sheetId="4" r:id="rId3"/>
    <sheet name="Physician Group List" sheetId="16" r:id="rId4"/>
    <sheet name="Reference Tables" sheetId="1" r:id="rId5"/>
    <sheet name="Payments Review" sheetId="13" r:id="rId6"/>
    <sheet name="Multiplier Review" sheetId="14" r:id="rId7"/>
    <sheet name="Service Review" sheetId="15" r:id="rId8"/>
    <sheet name="Payers" sheetId="2" state="hidden" r:id="rId9"/>
    <sheet name="System Data" sheetId="12" state="hidden" r:id="rId10"/>
  </sheets>
  <definedNames>
    <definedName name="_xlnm._FilterDatabase" localSheetId="6" hidden="1">'Multiplier Review'!#REF!</definedName>
    <definedName name="_xlnm._FilterDatabase" localSheetId="5" hidden="1">'Payments Review'!#REF!</definedName>
    <definedName name="_xlnm._FilterDatabase" localSheetId="2" hidden="1">'Physician Group Data'!$A$1:$P$1</definedName>
    <definedName name="_xlnm._FilterDatabase" localSheetId="7" hidden="1">'Service Review'!#REF!</definedName>
    <definedName name="cfAllFrontPageRequriedFields">'System Data'!$A$18</definedName>
    <definedName name="cfFrontPageTableA2RequiredFields">'System Data'!$A$29</definedName>
    <definedName name="cfFrontPageTableA3RequiredFields">'System Data'!$A$34</definedName>
    <definedName name="ExternalData_1" localSheetId="2" hidden="1">'Physician Group Data'!$K$1:$Q$2</definedName>
    <definedName name="ExternalData_1" localSheetId="7" hidden="1">'Service Review'!$A$4:$H$5</definedName>
    <definedName name="ExternalData_2" localSheetId="1" hidden="1">'Front Page'!$B$35:$D$36</definedName>
    <definedName name="ExternalData_2" localSheetId="5" hidden="1">'Payments Review'!$A$4:$G$5</definedName>
    <definedName name="ExternalData_3" localSheetId="6" hidden="1">'Multiplier Review'!$A$4:$I$5</definedName>
    <definedName name="iPayer">'System Data'!$A$2</definedName>
    <definedName name="OnSaveFlag">'System Data'!$A$1</definedName>
    <definedName name="PayersList">Payers!$A$2:$C$19</definedName>
    <definedName name="Table_A.2__Data_Checks">'Front Page'!$B$18</definedName>
    <definedName name="Table_A.3__Data_Review_Certifications">'Front Page'!$B$23:$C$23</definedName>
    <definedName name="vFileName">'System Data'!$A$3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0" i="8" l="1" a="1"/>
  <c r="E50" i="8" s="1"/>
  <c r="E49" i="8" a="1"/>
  <c r="E49" i="8" s="1"/>
  <c r="E48" i="8" a="1"/>
  <c r="E48" i="8"/>
  <c r="E47" i="8" a="1"/>
  <c r="E47" i="8" s="1"/>
  <c r="E46" i="8" a="1"/>
  <c r="E46" i="8"/>
  <c r="E45" i="8" a="1"/>
  <c r="E45" i="8"/>
  <c r="E44" i="8" a="1"/>
  <c r="E44" i="8"/>
  <c r="E43" i="8" a="1"/>
  <c r="E43" i="8" s="1"/>
  <c r="E42" i="8" a="1"/>
  <c r="E42" i="8"/>
  <c r="E41" i="8" a="1"/>
  <c r="E41" i="8" s="1"/>
  <c r="E40" i="8" a="1"/>
  <c r="E40" i="8"/>
  <c r="E39" i="8" a="1"/>
  <c r="E39" i="8" s="1"/>
  <c r="E38" i="8" a="1"/>
  <c r="E38" i="8"/>
  <c r="E37" i="8" a="1"/>
  <c r="E37" i="8" s="1"/>
  <c r="E36" i="8" a="1"/>
  <c r="E36" i="8" s="1"/>
  <c r="C1" i="12" l="1" a="1"/>
  <c r="C1" i="12" s="1"/>
  <c r="H2" i="16" l="1"/>
  <c r="G2" i="16"/>
  <c r="C7" i="8"/>
  <c r="A21" i="12" s="1"/>
  <c r="C20" i="8" l="1"/>
  <c r="C19" i="8"/>
  <c r="C2" i="12" l="1" a="1"/>
  <c r="C2" i="12" s="1"/>
  <c r="A6" i="12" l="1"/>
  <c r="A5" i="12"/>
  <c r="A4" i="12"/>
  <c r="C10" i="8"/>
  <c r="C11" i="8"/>
  <c r="A38" i="12"/>
  <c r="A37" i="12"/>
  <c r="A36" i="12"/>
  <c r="A35" i="12"/>
  <c r="A26" i="12"/>
  <c r="A25" i="12"/>
  <c r="A34" i="12" l="1"/>
  <c r="A3" i="12"/>
  <c r="A24" i="12"/>
  <c r="A23" i="12"/>
  <c r="A20" i="12"/>
  <c r="A19" i="12" l="1"/>
  <c r="A18" i="12" s="1"/>
  <c r="A30" i="12" l="1"/>
  <c r="A31" i="12" l="1"/>
  <c r="A29" i="1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248E45-A75C-4030-9B5B-2B43577B59CC}" keepAlive="1" name="Query - Data" description="Connection to the 'Data' query in the workbook." type="5" refreshedVersion="8" saveData="1">
    <dbPr connection="Provider=Microsoft.Mashup.OleDb.1;Data Source=$Workbook$;Location=Data;Extended Properties=&quot;&quot;" command="SELECT * FROM [Data]"/>
  </connection>
  <connection id="2" xr16:uid="{A54DB9B2-45C5-431F-823A-B06F2C61D225}" keepAlive="1" name="Query - Hospital Type" description="Connection to the 'Hospital Type' query in the workbook." type="5" refreshedVersion="0" background="1">
    <dbPr connection="Provider=Microsoft.Mashup.OleDb.1;Data Source=$Workbook$;Location=&quot;Hospital Type&quot;;Extended Properties=&quot;&quot;" command="SELECT * FROM [Hospital Type]"/>
  </connection>
  <connection id="3" xr16:uid="{2D4AF7C7-367A-49FF-AB06-9CD6F0900CC5}" keepAlive="1" name="Query - Insurance Categories" description="Connection to the 'Insurance Categories' query in the workbook." type="5" refreshedVersion="0" background="1">
    <dbPr connection="Provider=Microsoft.Mashup.OleDb.1;Data Source=$Workbook$;Location=&quot;Insurance Categories&quot;;Extended Properties=&quot;&quot;" command="SELECT * FROM [Insurance Categories]"/>
  </connection>
  <connection id="4" xr16:uid="{C42469A5-5872-4980-8E90-23C2F8CBB099}" keepAlive="1" name="Query - Multiplier Indicator Types" description="Connection to the 'Multiplier Indicator Types' query in the workbook." type="5" refreshedVersion="0" background="1">
    <dbPr connection="Provider=Microsoft.Mashup.OleDb.1;Data Source=$Workbook$;Location=&quot;Multiplier Indicator Types&quot;;Extended Properties=&quot;&quot;" command="SELECT * FROM [Multiplier Indicator Types]"/>
  </connection>
  <connection id="5" xr16:uid="{BCAD40FE-88BE-426C-84F5-10FE2FEA2E20}" keepAlive="1" name="Query - Multiplier Review" description="Connection to the 'Multiplier Review' query in the workbook." type="5" refreshedVersion="8" saveData="1">
    <dbPr connection="Provider=Microsoft.Mashup.OleDb.1;Data Source=$Workbook$;Location=&quot;Multiplier Review&quot;;Extended Properties=&quot;&quot;" command="SELECT * FROM [Multiplier Review]"/>
  </connection>
  <connection id="6" xr16:uid="{8D2F7C14-0159-4AF6-88F9-17B7E9DBF21E}" keepAlive="1" name="Query - Org List" description="Connection to the 'Org List' query in the workbook." type="5" refreshedVersion="0" background="1">
    <dbPr connection="Provider=Microsoft.Mashup.OleDb.1;Data Source=$Workbook$;Location=&quot;Org List&quot;;Extended Properties=&quot;&quot;" command="SELECT * FROM [Org List]"/>
  </connection>
  <connection id="7" xr16:uid="{8F726A20-B76F-4189-B732-7A4AC3D8B9B1}" keepAlive="1" name="Query - Payments Review" description="Connection to the 'Payments Review' query in the workbook." type="5" refreshedVersion="8" saveData="1">
    <dbPr connection="Provider=Microsoft.Mashup.OleDb.1;Data Source=$Workbook$;Location=&quot;Payments Review&quot;;Extended Properties=&quot;&quot;" command="SELECT * FROM [Payments Review]"/>
  </connection>
  <connection id="8" xr16:uid="{EAB276AC-A9A4-4504-B375-633C31C3D919}" keepAlive="1" name="Query - Product Types" description="Connection to the 'Product Types' query in the workbook." type="5" refreshedVersion="0" background="1">
    <dbPr connection="Provider=Microsoft.Mashup.OleDb.1;Data Source=$Workbook$;Location=&quot;Product Types&quot;;Extended Properties=&quot;&quot;" command="SELECT * FROM [Product Types]"/>
  </connection>
  <connection id="9" xr16:uid="{140EEE35-5C56-4D5F-9AD7-19525959F8B9}" keepAlive="1" name="Query - Raw Data" description="Connection to the 'Raw Data' query in the workbook." type="5" refreshedVersion="0" background="1">
    <dbPr connection="Provider=Microsoft.Mashup.OleDb.1;Data Source=$Workbook$;Location=&quot;Raw Data&quot;;Extended Properties=&quot;&quot;" command="SELECT * FROM [Raw Data]"/>
  </connection>
  <connection id="10" xr16:uid="{78DBEA62-1071-41EA-9235-B6FA0D2AD934}" keepAlive="1" name="Query - Service Review" description="Connection to the 'Service Review' query in the workbook." type="5" refreshedVersion="8" saveData="1">
    <dbPr connection="Provider=Microsoft.Mashup.OleDb.1;Data Source=$Workbook$;Location=&quot;Service Review&quot;;Extended Properties=&quot;&quot;" command="SELECT * FROM [Service Review]"/>
  </connection>
  <connection id="11" xr16:uid="{8A0D7BBB-A773-4AA0-853D-9495E0147B65}" keepAlive="1" name="Query - Table A4" description="Connection to the 'Table A4' query in the workbook." type="5" refreshedVersion="8" saveData="1">
    <dbPr connection="Provider=Microsoft.Mashup.OleDb.1;Data Source=$Workbook$;Location=&quot;Table A4&quot;;Extended Properties=&quot;&quot;" command="SELECT * FROM [Table A4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<sst xmlns="http://schemas.openxmlformats.org/spreadsheetml/2006/main" count="305" uniqueCount="280">
  <si>
    <t>Relative Price Submission</t>
  </si>
  <si>
    <t>Reference Tables</t>
  </si>
  <si>
    <t>Hospital Type Code</t>
  </si>
  <si>
    <t>Description</t>
  </si>
  <si>
    <t>Acute Hospital</t>
  </si>
  <si>
    <t>Psychiatric or Substance Abuse Hospital or Acute Hospital Behavioral Health only</t>
  </si>
  <si>
    <t>Chronic Hospital</t>
  </si>
  <si>
    <t>Rehabilitation Hospital</t>
  </si>
  <si>
    <t xml:space="preserve">Insurance Category Code </t>
  </si>
  <si>
    <t>Medicare Advantage</t>
  </si>
  <si>
    <t>Commercial (self and fully insured)</t>
  </si>
  <si>
    <t>Other</t>
  </si>
  <si>
    <t>Product Type Code</t>
  </si>
  <si>
    <t>PPO</t>
  </si>
  <si>
    <t>Indemnity</t>
  </si>
  <si>
    <t>Service Multiplier Indicator</t>
  </si>
  <si>
    <t>Negotiated multiplier (not calculated)</t>
  </si>
  <si>
    <t>Calculated payment-derived multiplier</t>
  </si>
  <si>
    <t xml:space="preserve">Standard per unit rate </t>
  </si>
  <si>
    <t>OrgID</t>
  </si>
  <si>
    <t>Payer Name</t>
  </si>
  <si>
    <t>Aetna Health Inc. (PA) - Aetna Life Ins. Co. (ALIC)</t>
  </si>
  <si>
    <t>Blue Cross Blue Shield of Massachusetts</t>
  </si>
  <si>
    <t>Fallon Community Health Plan</t>
  </si>
  <si>
    <t>Harvard Pilgrim Health Care</t>
  </si>
  <si>
    <t>Health New England, Inc.</t>
  </si>
  <si>
    <t>Tufts Associated Health Maintenance Organization, Inc.</t>
  </si>
  <si>
    <t>UniCare Life and Health Insurance Company</t>
  </si>
  <si>
    <t>United Healthcare Insurance Company</t>
  </si>
  <si>
    <t>Commonwealth Care Alliance</t>
  </si>
  <si>
    <t>United Healthcare Insurance Company - Medicare Advantage</t>
  </si>
  <si>
    <t>Network Health, LLC  (Medicaid MCO)</t>
  </si>
  <si>
    <t>CIGNA Health and Life Insurance Company (CHLIC)</t>
  </si>
  <si>
    <t>United Healthcare Insurance - Medicare &amp; Retirement (SCO)</t>
  </si>
  <si>
    <t>Physician Group</t>
  </si>
  <si>
    <t>Lowell General PHO</t>
  </si>
  <si>
    <t>Milford Regional Physician Group</t>
  </si>
  <si>
    <t>Mount Auburn Cambridge IPA</t>
  </si>
  <si>
    <t>Mount Auburn Professional Services</t>
  </si>
  <si>
    <t>New England Baptist Medical Associates</t>
  </si>
  <si>
    <t>New England Quality Care Alliance (NEQCA)</t>
  </si>
  <si>
    <t>Newton-Wellesley Physician Hospital Group</t>
  </si>
  <si>
    <t>North Shore Physicians Group</t>
  </si>
  <si>
    <t>Northeast PHO (NEPHO)</t>
  </si>
  <si>
    <t>Pediatric Physicians' Organization at Children's (PPOC)</t>
  </si>
  <si>
    <t>Reliant Medical Group</t>
  </si>
  <si>
    <t>Seacoast Affiliated Group Practice</t>
  </si>
  <si>
    <t>Signature Healthcare Medical Group</t>
  </si>
  <si>
    <t>South Shore Medical Center</t>
  </si>
  <si>
    <t>South Shore Physician Hospital Organization (SSPHO)</t>
  </si>
  <si>
    <t>Southcoast Physician Group</t>
  </si>
  <si>
    <t>Steward Medical Group</t>
  </si>
  <si>
    <t>Sturdy Memorial Associates</t>
  </si>
  <si>
    <t>The Childrens Hospital Corporation</t>
  </si>
  <si>
    <t>Tufts Medical Center Physician Organization</t>
  </si>
  <si>
    <t>Winchester Physician Associates</t>
  </si>
  <si>
    <t>ProviderGroupOrgID</t>
  </si>
  <si>
    <t>LocalPracticeOrgID</t>
  </si>
  <si>
    <t>InsuranceCategoryCode</t>
  </si>
  <si>
    <t>ProductTypeCode</t>
  </si>
  <si>
    <t>Service</t>
  </si>
  <si>
    <t>MultiplierIndicator</t>
  </si>
  <si>
    <t>Multiplier</t>
  </si>
  <si>
    <t>ClaimsPayments</t>
  </si>
  <si>
    <t>NonClaimsPayments</t>
  </si>
  <si>
    <t>ProviderGroup</t>
  </si>
  <si>
    <t>LocalPracticeGroup</t>
  </si>
  <si>
    <t>InsuranceCategory</t>
  </si>
  <si>
    <t>ProductType</t>
  </si>
  <si>
    <t>MultiplierType</t>
  </si>
  <si>
    <t>DataChecks</t>
  </si>
  <si>
    <t>Sum of ClaimsPayments</t>
  </si>
  <si>
    <t>Sum of NonClaimsPayments</t>
  </si>
  <si>
    <t>Sum of Total Payments</t>
  </si>
  <si>
    <t>Please review the Total Payments reported for each Physician Group</t>
  </si>
  <si>
    <t>Table E.1: Payment Summary</t>
  </si>
  <si>
    <t>Count of Multiplier</t>
  </si>
  <si>
    <t>Min of Multiplier</t>
  </si>
  <si>
    <t>Max of Multiplier</t>
  </si>
  <si>
    <t>Average of Multiplier</t>
  </si>
  <si>
    <t>Table F.1: Multiplier Summary</t>
  </si>
  <si>
    <t>Table G.1: Service Group Summary</t>
  </si>
  <si>
    <t>Data Review</t>
  </si>
  <si>
    <t>Payer Reporting of Relative Price</t>
  </si>
  <si>
    <t>A. File Overview and Payer Verification</t>
  </si>
  <si>
    <t>Table A.1: File Overview</t>
  </si>
  <si>
    <t>Table A.2: Data Checks</t>
  </si>
  <si>
    <t>Physician Group Data Tab</t>
  </si>
  <si>
    <t>Service Review Tab</t>
  </si>
  <si>
    <t>Table A.3: Data Review Certifications</t>
  </si>
  <si>
    <t>Data Tab</t>
  </si>
  <si>
    <t>Acknowledgement</t>
  </si>
  <si>
    <t>Table of Contents</t>
  </si>
  <si>
    <t>Tab Name</t>
  </si>
  <si>
    <t>Details</t>
  </si>
  <si>
    <t>Front Page</t>
  </si>
  <si>
    <t>Summary overview of the Workbook</t>
  </si>
  <si>
    <t>Location for data entry by submitters</t>
  </si>
  <si>
    <t>Lookup codes for data entry are provided here</t>
  </si>
  <si>
    <t>Payments Review</t>
  </si>
  <si>
    <t>Summary of payments by Physician Group</t>
  </si>
  <si>
    <t>Multiplier Review</t>
  </si>
  <si>
    <t>Summary of multipliers by Service Group</t>
  </si>
  <si>
    <t>Service Review</t>
  </si>
  <si>
    <t>Workbook Color Key</t>
  </si>
  <si>
    <t>User Data Entry tab</t>
  </si>
  <si>
    <t>Auto-populated Field</t>
  </si>
  <si>
    <t>Reference Materials</t>
  </si>
  <si>
    <t>Summary of Entered Data</t>
  </si>
  <si>
    <t>Identified Error</t>
  </si>
  <si>
    <t>Attention Required</t>
  </si>
  <si>
    <t>Physician Group Data</t>
  </si>
  <si>
    <t>Physician Group List</t>
  </si>
  <si>
    <t>Reference table with Physician Groups and accompanying OrgIDs</t>
  </si>
  <si>
    <t>Summary of Service Groups reported by Physician Group</t>
  </si>
  <si>
    <t>RP Comments</t>
  </si>
  <si>
    <t>Additional Comments</t>
  </si>
  <si>
    <t>PediatricIndicator</t>
  </si>
  <si>
    <t>HMO and POS</t>
  </si>
  <si>
    <t>Table D.1 - Hospital Types</t>
  </si>
  <si>
    <t>Table D.2 - Insurance Categories</t>
  </si>
  <si>
    <t>Table D.3 - Product Types</t>
  </si>
  <si>
    <t>Table D.4 - Multiplier Indicators</t>
  </si>
  <si>
    <t>Acton Medical Associates</t>
  </si>
  <si>
    <t>Atrius Health</t>
  </si>
  <si>
    <t>Baycare Health Partners</t>
  </si>
  <si>
    <t>Baystate Medical Practice</t>
  </si>
  <si>
    <t>Berkshire Faculty Services</t>
  </si>
  <si>
    <t>Beth Israel Deaconess Care Organization (BIDCO)</t>
  </si>
  <si>
    <t>Boston Medical Center Mgt Service</t>
  </si>
  <si>
    <t>Brigham and Women's Physicians Organization</t>
  </si>
  <si>
    <t>Cambridge Health Alliance Physician Organization</t>
  </si>
  <si>
    <t>Cape Cod Preferred Physicians</t>
  </si>
  <si>
    <t>CD Practice Associates</t>
  </si>
  <si>
    <t>Charles River Medical Associates, P.C.</t>
  </si>
  <si>
    <t>Children's Health Care</t>
  </si>
  <si>
    <t>Children's Hospital Pediatric Associates</t>
  </si>
  <si>
    <t>Children's Hospital Physicians</t>
  </si>
  <si>
    <t>Harrington Physician Services</t>
  </si>
  <si>
    <t>Heywood Medical Group</t>
  </si>
  <si>
    <t>Massachusetts General Physicians Organization</t>
  </si>
  <si>
    <t>Southcoast Physicians Network</t>
  </si>
  <si>
    <t>Steward Network Services</t>
  </si>
  <si>
    <t>UMass Memorial Medical Group</t>
  </si>
  <si>
    <t>ShortName</t>
  </si>
  <si>
    <t>Select Payer:</t>
  </si>
  <si>
    <t>Aetna</t>
  </si>
  <si>
    <t>BCBS</t>
  </si>
  <si>
    <t>Fallon</t>
  </si>
  <si>
    <t>HPHC</t>
  </si>
  <si>
    <t>HNE</t>
  </si>
  <si>
    <t>THP</t>
  </si>
  <si>
    <t>Unicare</t>
  </si>
  <si>
    <t>United</t>
  </si>
  <si>
    <t>TuftsMedicare</t>
  </si>
  <si>
    <t>CCA</t>
  </si>
  <si>
    <t>UnitedMedicare</t>
  </si>
  <si>
    <t>THPP</t>
  </si>
  <si>
    <t>UnitedSCO</t>
  </si>
  <si>
    <t>OnSaveFlag</t>
  </si>
  <si>
    <t>iPayer</t>
  </si>
  <si>
    <t>vFileName</t>
  </si>
  <si>
    <t>vPayerOrgID</t>
  </si>
  <si>
    <t>vPayerShortName</t>
  </si>
  <si>
    <t>vYear</t>
  </si>
  <si>
    <t>FilingTypeID</t>
  </si>
  <si>
    <t>TemplateType</t>
  </si>
  <si>
    <t>PG</t>
  </si>
  <si>
    <t>cfAllFrontPageRequriedFields</t>
  </si>
  <si>
    <t>A. FrontPage WorkSheet</t>
  </si>
  <si>
    <t>vContactName</t>
  </si>
  <si>
    <t>vContactEmail</t>
  </si>
  <si>
    <t>cfFrontPageTableA1RequiredFields</t>
  </si>
  <si>
    <t>vPayerName</t>
  </si>
  <si>
    <t>vSubmissionYear</t>
  </si>
  <si>
    <t>vDataYear</t>
  </si>
  <si>
    <t>cfFrontPageTableA2RequiredFields</t>
  </si>
  <si>
    <t>cfFrontPageTableA3RequiredFields</t>
  </si>
  <si>
    <t>vPhysicianGroupDataTab</t>
  </si>
  <si>
    <t>vServiceReviewTab</t>
  </si>
  <si>
    <t>vAcknowledgeReviewedPaymentsReviewTab</t>
  </si>
  <si>
    <t>vAcknowledgeReviewedOther ProviderDataTab</t>
  </si>
  <si>
    <t>vAcknowledgeReviewedMultiplierReviewTab</t>
  </si>
  <si>
    <t>vAcknowledgeReviewedServiceReviewTab</t>
  </si>
  <si>
    <t>Required Fields *</t>
  </si>
  <si>
    <r>
      <rPr>
        <b/>
        <sz val="11"/>
        <color theme="1"/>
        <rFont val="Arial"/>
        <family val="2"/>
      </rPr>
      <t xml:space="preserve">Contact Name: </t>
    </r>
    <r>
      <rPr>
        <sz val="11"/>
        <color rgb="FFFF0000"/>
        <rFont val="Arial"/>
        <family val="2"/>
      </rPr>
      <t xml:space="preserve"> *</t>
    </r>
  </si>
  <si>
    <r>
      <rPr>
        <b/>
        <sz val="11"/>
        <color theme="1"/>
        <rFont val="Arial"/>
        <family val="2"/>
      </rPr>
      <t>Contact Email:</t>
    </r>
    <r>
      <rPr>
        <b/>
        <sz val="11"/>
        <color rgb="FFFF0000"/>
        <rFont val="Arial"/>
        <family val="2"/>
      </rPr>
      <t xml:space="preserve">  </t>
    </r>
    <r>
      <rPr>
        <sz val="11"/>
        <color rgb="FFFF0000"/>
        <rFont val="Arial"/>
        <family val="2"/>
      </rPr>
      <t>*</t>
    </r>
  </si>
  <si>
    <r>
      <rPr>
        <sz val="11"/>
        <color theme="1"/>
        <rFont val="Arial"/>
        <family val="2"/>
        <scheme val="minor"/>
      </rPr>
      <t xml:space="preserve">Payer OrgID </t>
    </r>
    <r>
      <rPr>
        <sz val="11"/>
        <color rgb="FFFF0000"/>
        <rFont val="Arial"/>
        <family val="2"/>
        <scheme val="minor"/>
      </rPr>
      <t>*</t>
    </r>
  </si>
  <si>
    <r>
      <rPr>
        <sz val="11"/>
        <color theme="1"/>
        <rFont val="Arial"/>
        <family val="2"/>
        <scheme val="minor"/>
      </rPr>
      <t xml:space="preserve">Payer Name </t>
    </r>
    <r>
      <rPr>
        <sz val="11"/>
        <color rgb="FFFF0000"/>
        <rFont val="Arial"/>
        <family val="2"/>
        <scheme val="minor"/>
      </rPr>
      <t>*</t>
    </r>
  </si>
  <si>
    <r>
      <rPr>
        <sz val="11"/>
        <color theme="1"/>
        <rFont val="Arial"/>
        <family val="2"/>
        <scheme val="minor"/>
      </rPr>
      <t>Submission Year</t>
    </r>
    <r>
      <rPr>
        <sz val="11"/>
        <color rgb="FFFF0000"/>
        <rFont val="Arial"/>
        <family val="2"/>
        <scheme val="minor"/>
      </rPr>
      <t xml:space="preserve"> *</t>
    </r>
  </si>
  <si>
    <r>
      <rPr>
        <sz val="11"/>
        <color theme="1"/>
        <rFont val="Arial"/>
        <family val="2"/>
        <scheme val="minor"/>
      </rPr>
      <t>Data Year</t>
    </r>
    <r>
      <rPr>
        <sz val="11"/>
        <color rgb="FFFF0000"/>
        <rFont val="Arial"/>
        <family val="2"/>
        <scheme val="minor"/>
      </rPr>
      <t xml:space="preserve"> *</t>
    </r>
  </si>
  <si>
    <r>
      <rPr>
        <sz val="11"/>
        <color theme="1"/>
        <rFont val="Arial"/>
        <family val="2"/>
        <scheme val="minor"/>
      </rPr>
      <t>I acknowledge that I have reviewed the Payments Review tab</t>
    </r>
    <r>
      <rPr>
        <sz val="11"/>
        <color rgb="FFFF0000"/>
        <rFont val="Arial"/>
        <family val="2"/>
        <scheme val="minor"/>
      </rPr>
      <t xml:space="preserve"> *</t>
    </r>
  </si>
  <si>
    <r>
      <rPr>
        <sz val="11"/>
        <color theme="1"/>
        <rFont val="Arial"/>
        <family val="2"/>
        <scheme val="minor"/>
      </rPr>
      <t>I acknowledge that I have reviewed the Multiplier Review tab</t>
    </r>
    <r>
      <rPr>
        <sz val="11"/>
        <color rgb="FFFF0000"/>
        <rFont val="Arial"/>
        <family val="2"/>
        <scheme val="minor"/>
      </rPr>
      <t xml:space="preserve"> *</t>
    </r>
  </si>
  <si>
    <r>
      <rPr>
        <sz val="11"/>
        <color theme="1"/>
        <rFont val="Arial"/>
        <family val="2"/>
        <scheme val="minor"/>
      </rPr>
      <t xml:space="preserve">I acknowledge that I have reviewed the Service Review tab </t>
    </r>
    <r>
      <rPr>
        <sz val="11"/>
        <color rgb="FFFF0000"/>
        <rFont val="Arial"/>
        <family val="2"/>
        <scheme val="minor"/>
      </rPr>
      <t>*</t>
    </r>
  </si>
  <si>
    <t>Cigna</t>
  </si>
  <si>
    <t>Berkshire Health Systems</t>
  </si>
  <si>
    <t>Bowdoin Street Health Center</t>
  </si>
  <si>
    <t>East Boston Neighborhood Health Center</t>
  </si>
  <si>
    <t>Harvard Medical Faculty Physicians at Beth Israel Deaconess Medical Center</t>
  </si>
  <si>
    <t>Lahey Physician Community Org</t>
  </si>
  <si>
    <t>Massachusetts Eye and Ear Associates (Physician Group)</t>
  </si>
  <si>
    <t>Mercy Medical Group</t>
  </si>
  <si>
    <t>MetroWest Physicians Services</t>
  </si>
  <si>
    <t>South Cove Community Health Center</t>
  </si>
  <si>
    <t>Southcoast Health System</t>
  </si>
  <si>
    <t>UMass Memorial Health Care</t>
  </si>
  <si>
    <t>UMass Memorial Medical Center - Based Practices</t>
  </si>
  <si>
    <t>Tufts Medicare Advantage</t>
  </si>
  <si>
    <t>MassHealth</t>
  </si>
  <si>
    <t>Table A.4: In-Network Providers</t>
  </si>
  <si>
    <t>Insurance Category</t>
  </si>
  <si>
    <t>Product Type</t>
  </si>
  <si>
    <t>Number of Provider Groups</t>
  </si>
  <si>
    <t>Providers</t>
  </si>
  <si>
    <t>Percent of Payments</t>
  </si>
  <si>
    <r>
      <t xml:space="preserve">In Network </t>
    </r>
    <r>
      <rPr>
        <b/>
        <sz val="11"/>
        <color rgb="FFFF0000"/>
        <rFont val="Arial"/>
        <family val="2"/>
        <scheme val="minor"/>
      </rPr>
      <t>*</t>
    </r>
  </si>
  <si>
    <r>
      <t xml:space="preserve">Out of Network </t>
    </r>
    <r>
      <rPr>
        <b/>
        <sz val="11"/>
        <color rgb="FFFF0000"/>
        <rFont val="Arial"/>
        <family val="2"/>
        <scheme val="minor"/>
      </rPr>
      <t>*</t>
    </r>
  </si>
  <si>
    <t>Harvard Vanguard Medical Associates</t>
  </si>
  <si>
    <t>Lahey Hospital and Medical Center</t>
  </si>
  <si>
    <t>Cooley Dickinson PHO</t>
  </si>
  <si>
    <t>Please review the Services reported for each Physician Group</t>
  </si>
  <si>
    <t>Please review the Range of Multipliers reported for each Service</t>
  </si>
  <si>
    <t>Caring Health Center, Inc.</t>
  </si>
  <si>
    <t>Hallmark Health Medical Associates</t>
  </si>
  <si>
    <t>Northeast Medical Practice</t>
  </si>
  <si>
    <t>Health Express</t>
  </si>
  <si>
    <t>Saint Vincent Medical Company</t>
  </si>
  <si>
    <t>Western Mass Physician Associates</t>
  </si>
  <si>
    <t>Lawrence Medical Center</t>
  </si>
  <si>
    <t>Lawrence Integrated Health Provider Network, LLC</t>
  </si>
  <si>
    <t>Beth Israel Lahey Health</t>
  </si>
  <si>
    <r>
      <rPr>
        <sz val="11"/>
        <color theme="1"/>
        <rFont val="Arial"/>
        <family val="2"/>
        <scheme val="minor"/>
      </rPr>
      <t>I acknowledge that I have reviewed the Physician Group Data tab</t>
    </r>
    <r>
      <rPr>
        <sz val="11"/>
        <color rgb="FFFF0000"/>
        <rFont val="Arial"/>
        <family val="2"/>
        <scheme val="minor"/>
      </rPr>
      <t xml:space="preserve">  *</t>
    </r>
  </si>
  <si>
    <t>Min of Total Payments</t>
  </si>
  <si>
    <t>Max of Total Payments</t>
  </si>
  <si>
    <t>Average of Total Payments</t>
  </si>
  <si>
    <t>Total Payments</t>
  </si>
  <si>
    <t>Community Physicians Associates</t>
  </si>
  <si>
    <t>Org Count</t>
  </si>
  <si>
    <t>Data Count</t>
  </si>
  <si>
    <t>Unique</t>
  </si>
  <si>
    <t>All</t>
  </si>
  <si>
    <t>TotalPayments</t>
  </si>
  <si>
    <t>SCO</t>
  </si>
  <si>
    <t>OneCare</t>
  </si>
  <si>
    <t>Berkshire Orthopaedic Associates</t>
  </si>
  <si>
    <t>Boston University Affiliated Physicians</t>
  </si>
  <si>
    <t>Circle Health Physicians Inc</t>
  </si>
  <si>
    <t>Coastal Medical Associates, Inc</t>
  </si>
  <si>
    <t>Community Medical Associates, Inc.</t>
  </si>
  <si>
    <t>Dana-Farber Cancer Care Network,Inc</t>
  </si>
  <si>
    <t>Jordan Physician Associates, Inc</t>
  </si>
  <si>
    <t>Joslin Clinic</t>
  </si>
  <si>
    <t>Lahey Clinic</t>
  </si>
  <si>
    <t>MedExpress</t>
  </si>
  <si>
    <t>Medical Affiliates of Cape Cod Inc</t>
  </si>
  <si>
    <t>Medical Care of Boston Management Corporation</t>
  </si>
  <si>
    <t>Mercy Inpatient Medical Associates, Inc</t>
  </si>
  <si>
    <t>New England Orthopedic Surgeons, Inc</t>
  </si>
  <si>
    <t>Pioneer Valley Cardiology Associates, Inc</t>
  </si>
  <si>
    <t>Riverbend Medical Group, Inc</t>
  </si>
  <si>
    <t>Tufts Medical Center Community Care</t>
  </si>
  <si>
    <t>Wellforce</t>
  </si>
  <si>
    <t>Mass General Brigham Health Plan, Inc.</t>
  </si>
  <si>
    <t>MGBHP</t>
  </si>
  <si>
    <t>WellSense Health Plan</t>
  </si>
  <si>
    <t>WellSense</t>
  </si>
  <si>
    <t>Southern New England Health Alliance</t>
  </si>
  <si>
    <t>Valley Medical Group, P.C.</t>
  </si>
  <si>
    <t>Valley Health Partners PHO at Holyoke Medical Center</t>
  </si>
  <si>
    <t>URGENT CARE SPECIALISTS</t>
  </si>
  <si>
    <t>AFC PHYSICIANS OF MASSACHUSETTS / DOCTORS EXPRESS</t>
  </si>
  <si>
    <t>HEALTH MD URGENT CARE</t>
  </si>
  <si>
    <t>Cape Cod Healthcare ACO</t>
  </si>
  <si>
    <t>Tufts Medicine Integrated Network</t>
  </si>
  <si>
    <t>Medicaid MCO/ACPP</t>
  </si>
  <si>
    <t>Aggregate Physicians Paid on a Fee Schedule</t>
  </si>
  <si>
    <t>For Non-Fee Schedule Paid</t>
  </si>
  <si>
    <t>Lahey Clinical Performance Network</t>
  </si>
  <si>
    <t>Trinity Health of New England</t>
  </si>
  <si>
    <t>MGB Community Physicians Organization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</si>
</sst>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"/>
    <numFmt numFmtId="165" formatCode="&quot;$&quot;#,##0.00"/>
  </numFmts>
  <fonts count="36" x14ac:knownFonts="1">
    <font>
      <sz val="11"/>
      <color theme="1"/>
      <name val="Arial"/>
      <family val="2"/>
      <scheme val="minor"/>
    </font>
    <font>
      <b/>
      <sz val="14"/>
      <color rgb="FF145682"/>
      <name val="Arial"/>
      <family val="2"/>
    </font>
    <font>
      <sz val="11"/>
      <color theme="1"/>
      <name val="Arial"/>
      <family val="2"/>
    </font>
    <font>
      <sz val="14"/>
      <color rgb="FF145682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color rgb="FF145682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1"/>
      <color rgb="FFFF000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sz val="9"/>
      <color theme="1"/>
      <name val="Arial"/>
      <family val="2"/>
      <scheme val="minor"/>
    </font>
    <font>
      <sz val="9"/>
      <color theme="0" tint="-0.14999847407452621"/>
      <name val="Arial"/>
      <family val="2"/>
      <scheme val="minor"/>
    </font>
    <font>
      <sz val="9"/>
      <color rgb="FFFF0000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8"/>
      <name val="Arial"/>
      <family val="2"/>
      <scheme val="minor"/>
    </font>
    <font>
      <sz val="11"/>
      <color rgb="FF000000"/>
      <name val="Arial"/>
      <family val="2"/>
    </font>
    <font>
      <sz val="11"/>
      <color theme="0"/>
      <name val="Arial"/>
      <family val="2"/>
      <scheme val="minor"/>
    </font>
    <font>
      <sz val="9"/>
      <color rgb="FF000000"/>
      <name val="Arial"/>
      <family val="2"/>
    </font>
    <font>
      <sz val="9"/>
      <color theme="0"/>
      <name val="Arial"/>
      <family val="2"/>
    </font>
    <font>
      <sz val="11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145682"/>
        <bgColor indexed="64"/>
      </patternFill>
    </fill>
    <fill>
      <patternFill patternType="solid">
        <fgColor rgb="FFB5CBDE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00B2E2"/>
        <bgColor indexed="64"/>
      </patternFill>
    </fill>
    <fill>
      <patternFill patternType="solid">
        <fgColor rgb="FFEA792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</borders>
  <cellStyleXfs count="5">
    <xf numFmtId="0" fontId="0" fillId="0" borderId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7" fillId="0" borderId="0"/>
    <xf numFmtId="0" fontId="16" fillId="0" borderId="0"/>
  </cellStyleXfs>
  <cellXfs count="12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7" fillId="0" borderId="0" xfId="0" applyFont="1"/>
    <xf numFmtId="0" fontId="11" fillId="0" borderId="0" xfId="0" applyFont="1"/>
    <xf numFmtId="0" fontId="10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0" fillId="0" borderId="8" xfId="0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2" borderId="3" xfId="0" applyFill="1" applyBorder="1"/>
    <xf numFmtId="0" fontId="0" fillId="3" borderId="3" xfId="0" applyFill="1" applyBorder="1"/>
    <xf numFmtId="0" fontId="0" fillId="6" borderId="3" xfId="0" applyFill="1" applyBorder="1"/>
    <xf numFmtId="0" fontId="0" fillId="7" borderId="3" xfId="0" applyFill="1" applyBorder="1"/>
    <xf numFmtId="0" fontId="14" fillId="4" borderId="3" xfId="1" applyBorder="1"/>
    <xf numFmtId="0" fontId="15" fillId="5" borderId="5" xfId="2" applyBorder="1"/>
    <xf numFmtId="0" fontId="0" fillId="0" borderId="4" xfId="0" applyBorder="1" applyProtection="1">
      <protection locked="0"/>
    </xf>
    <xf numFmtId="0" fontId="0" fillId="0" borderId="6" xfId="0" applyBorder="1" applyProtection="1">
      <protection locked="0"/>
    </xf>
    <xf numFmtId="0" fontId="19" fillId="0" borderId="0" xfId="0" applyFont="1"/>
    <xf numFmtId="0" fontId="8" fillId="0" borderId="0" xfId="0" applyFont="1"/>
    <xf numFmtId="0" fontId="20" fillId="0" borderId="0" xfId="0" applyFont="1"/>
    <xf numFmtId="0" fontId="21" fillId="0" borderId="0" xfId="0" applyFont="1" applyAlignment="1">
      <alignment wrapText="1"/>
    </xf>
    <xf numFmtId="0" fontId="2" fillId="8" borderId="7" xfId="0" applyFont="1" applyFill="1" applyBorder="1" applyProtection="1">
      <protection locked="0"/>
    </xf>
    <xf numFmtId="0" fontId="0" fillId="8" borderId="4" xfId="0" applyFill="1" applyBorder="1"/>
    <xf numFmtId="0" fontId="0" fillId="8" borderId="4" xfId="0" applyFill="1" applyBorder="1" applyProtection="1">
      <protection locked="0"/>
    </xf>
    <xf numFmtId="0" fontId="0" fillId="8" borderId="6" xfId="0" applyFill="1" applyBorder="1" applyProtection="1">
      <protection locked="0"/>
    </xf>
    <xf numFmtId="0" fontId="7" fillId="0" borderId="0" xfId="0" applyFont="1" applyAlignment="1">
      <alignment horizontal="left"/>
    </xf>
    <xf numFmtId="0" fontId="10" fillId="0" borderId="2" xfId="0" applyFont="1" applyBorder="1" applyAlignment="1">
      <alignment horizontal="center"/>
    </xf>
    <xf numFmtId="0" fontId="23" fillId="0" borderId="0" xfId="0" applyFont="1"/>
    <xf numFmtId="0" fontId="24" fillId="0" borderId="0" xfId="0" applyFont="1"/>
    <xf numFmtId="0" fontId="18" fillId="0" borderId="0" xfId="0" applyFont="1"/>
    <xf numFmtId="0" fontId="18" fillId="0" borderId="3" xfId="0" applyFont="1" applyBorder="1"/>
    <xf numFmtId="0" fontId="18" fillId="0" borderId="5" xfId="0" applyFont="1" applyBorder="1"/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8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22" fillId="0" borderId="4" xfId="0" applyFont="1" applyBorder="1" applyAlignment="1" applyProtection="1">
      <alignment horizontal="center"/>
      <protection locked="0"/>
    </xf>
    <xf numFmtId="0" fontId="28" fillId="2" borderId="0" xfId="0" applyFont="1" applyFill="1"/>
    <xf numFmtId="0" fontId="7" fillId="3" borderId="0" xfId="0" applyFont="1" applyFill="1" applyProtection="1">
      <protection locked="0"/>
    </xf>
    <xf numFmtId="0" fontId="7" fillId="0" borderId="0" xfId="0" applyFont="1" applyProtection="1">
      <protection locked="0"/>
    </xf>
    <xf numFmtId="0" fontId="7" fillId="3" borderId="0" xfId="0" applyFont="1" applyFill="1"/>
    <xf numFmtId="0" fontId="10" fillId="0" borderId="10" xfId="0" applyFont="1" applyBorder="1"/>
    <xf numFmtId="0" fontId="10" fillId="0" borderId="12" xfId="0" applyFont="1" applyBorder="1"/>
    <xf numFmtId="0" fontId="10" fillId="0" borderId="13" xfId="0" applyFont="1" applyBorder="1"/>
    <xf numFmtId="0" fontId="0" fillId="0" borderId="15" xfId="0" applyBorder="1"/>
    <xf numFmtId="0" fontId="0" fillId="0" borderId="16" xfId="0" applyBorder="1"/>
    <xf numFmtId="0" fontId="10" fillId="0" borderId="18" xfId="0" applyFont="1" applyBorder="1"/>
    <xf numFmtId="0" fontId="10" fillId="0" borderId="7" xfId="0" applyFont="1" applyBorder="1"/>
    <xf numFmtId="0" fontId="10" fillId="0" borderId="4" xfId="0" applyFon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164" fontId="0" fillId="0" borderId="0" xfId="0" applyNumberFormat="1"/>
    <xf numFmtId="0" fontId="0" fillId="0" borderId="27" xfId="0" applyBorder="1"/>
    <xf numFmtId="0" fontId="9" fillId="2" borderId="0" xfId="0" applyFont="1" applyFill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19" xfId="0" applyFont="1" applyBorder="1" applyAlignment="1">
      <alignment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32" xfId="0" applyFont="1" applyBorder="1" applyAlignment="1">
      <alignment vertical="center" wrapText="1"/>
    </xf>
    <xf numFmtId="164" fontId="28" fillId="2" borderId="0" xfId="0" applyNumberFormat="1" applyFont="1" applyFill="1"/>
    <xf numFmtId="0" fontId="10" fillId="0" borderId="22" xfId="0" applyFont="1" applyBorder="1"/>
    <xf numFmtId="0" fontId="0" fillId="8" borderId="12" xfId="0" applyFill="1" applyBorder="1" applyProtection="1">
      <protection locked="0"/>
    </xf>
    <xf numFmtId="0" fontId="0" fillId="8" borderId="17" xfId="0" applyFill="1" applyBorder="1" applyProtection="1">
      <protection locked="0"/>
    </xf>
    <xf numFmtId="0" fontId="0" fillId="8" borderId="25" xfId="0" applyFill="1" applyBorder="1" applyProtection="1">
      <protection locked="0"/>
    </xf>
    <xf numFmtId="0" fontId="0" fillId="8" borderId="11" xfId="0" applyFill="1" applyBorder="1" applyProtection="1">
      <protection locked="0"/>
    </xf>
    <xf numFmtId="0" fontId="0" fillId="8" borderId="28" xfId="0" applyFill="1" applyBorder="1" applyProtection="1">
      <protection locked="0"/>
    </xf>
    <xf numFmtId="0" fontId="0" fillId="8" borderId="26" xfId="0" applyFill="1" applyBorder="1"/>
    <xf numFmtId="0" fontId="0" fillId="8" borderId="29" xfId="0" applyFill="1" applyBorder="1" applyProtection="1">
      <protection locked="0"/>
    </xf>
    <xf numFmtId="0" fontId="27" fillId="0" borderId="0" xfId="0" applyFont="1"/>
    <xf numFmtId="164" fontId="27" fillId="0" borderId="0" xfId="0" applyNumberFormat="1" applyFont="1"/>
    <xf numFmtId="164" fontId="0" fillId="0" borderId="25" xfId="0" applyNumberFormat="1" applyBorder="1"/>
    <xf numFmtId="164" fontId="0" fillId="0" borderId="26" xfId="0" applyNumberFormat="1" applyBorder="1"/>
    <xf numFmtId="0" fontId="0" fillId="0" borderId="12" xfId="0" applyBorder="1"/>
    <xf numFmtId="0" fontId="6" fillId="2" borderId="0" xfId="0" applyFont="1" applyFill="1" applyAlignment="1">
      <alignment horizontal="center"/>
    </xf>
    <xf numFmtId="165" fontId="6" fillId="2" borderId="0" xfId="0" applyNumberFormat="1" applyFont="1" applyFill="1" applyAlignment="1">
      <alignment horizontal="center"/>
    </xf>
    <xf numFmtId="0" fontId="7" fillId="9" borderId="0" xfId="0" applyFont="1" applyFill="1" applyProtection="1">
      <protection locked="0"/>
    </xf>
    <xf numFmtId="165" fontId="7" fillId="9" borderId="0" xfId="0" applyNumberFormat="1" applyFont="1" applyFill="1" applyProtection="1">
      <protection locked="0"/>
    </xf>
    <xf numFmtId="0" fontId="0" fillId="9" borderId="0" xfId="0" applyFill="1"/>
    <xf numFmtId="1" fontId="5" fillId="2" borderId="13" xfId="0" applyNumberFormat="1" applyFont="1" applyFill="1" applyBorder="1" applyAlignment="1">
      <alignment horizontal="center"/>
    </xf>
    <xf numFmtId="1" fontId="0" fillId="9" borderId="0" xfId="0" applyNumberFormat="1" applyFill="1"/>
    <xf numFmtId="0" fontId="32" fillId="9" borderId="0" xfId="0" applyFont="1" applyFill="1"/>
    <xf numFmtId="0" fontId="33" fillId="0" borderId="0" xfId="0" quotePrefix="1" applyFont="1" applyAlignment="1">
      <alignment horizontal="left" vertical="top"/>
    </xf>
    <xf numFmtId="1" fontId="0" fillId="0" borderId="0" xfId="0" applyNumberFormat="1"/>
    <xf numFmtId="0" fontId="34" fillId="0" borderId="0" xfId="0" quotePrefix="1" applyFont="1" applyAlignment="1">
      <alignment horizontal="left" vertical="top"/>
    </xf>
    <xf numFmtId="0" fontId="7" fillId="9" borderId="0" xfId="0" applyFont="1" applyFill="1" applyAlignment="1" applyProtection="1">
      <alignment horizontal="right"/>
      <protection locked="0"/>
    </xf>
    <xf numFmtId="0" fontId="7" fillId="9" borderId="37" xfId="0" applyFont="1" applyFill="1" applyBorder="1" applyProtection="1">
      <protection locked="0"/>
    </xf>
    <xf numFmtId="165" fontId="7" fillId="9" borderId="38" xfId="0" applyNumberFormat="1" applyFont="1" applyFill="1" applyBorder="1" applyProtection="1">
      <protection locked="0"/>
    </xf>
    <xf numFmtId="0" fontId="6" fillId="2" borderId="0" xfId="0" applyFont="1" applyFill="1" applyAlignment="1">
      <alignment horizontal="center" vertical="center"/>
    </xf>
    <xf numFmtId="0" fontId="0" fillId="0" borderId="0" xfId="0" applyProtection="1">
      <protection locked="0"/>
    </xf>
    <xf numFmtId="165" fontId="7" fillId="3" borderId="0" xfId="0" applyNumberFormat="1" applyFont="1" applyFill="1"/>
    <xf numFmtId="165" fontId="7" fillId="3" borderId="0" xfId="0" applyNumberFormat="1" applyFont="1" applyFill="1" applyProtection="1">
      <protection locked="0"/>
    </xf>
    <xf numFmtId="1" fontId="2" fillId="9" borderId="0" xfId="0" applyNumberFormat="1" applyFont="1" applyFill="1"/>
    <xf numFmtId="1" fontId="0" fillId="9" borderId="7" xfId="0" applyNumberFormat="1" applyFill="1" applyBorder="1"/>
    <xf numFmtId="1" fontId="31" fillId="9" borderId="0" xfId="0" applyNumberFormat="1" applyFont="1" applyFill="1"/>
    <xf numFmtId="1" fontId="0" fillId="9" borderId="12" xfId="0" applyNumberFormat="1" applyFill="1" applyBorder="1"/>
    <xf numFmtId="0" fontId="2" fillId="9" borderId="0" xfId="0" applyFont="1" applyFill="1"/>
    <xf numFmtId="0" fontId="0" fillId="9" borderId="7" xfId="0" applyFill="1" applyBorder="1"/>
    <xf numFmtId="0" fontId="35" fillId="9" borderId="0" xfId="0" applyFont="1" applyFill="1"/>
    <xf numFmtId="0" fontId="0" fillId="9" borderId="12" xfId="0" applyFill="1" applyBorder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0" fillId="0" borderId="36" xfId="0" applyFont="1" applyBorder="1" applyAlignment="1">
      <alignment horizontal="center"/>
    </xf>
  </cellXfs>
  <cellStyles count="5">
    <cellStyle name="Bad" xfId="1" builtinId="27"/>
    <cellStyle name="Neutral" xfId="2" builtinId="28"/>
    <cellStyle name="Normal" xfId="0" builtinId="0"/>
    <cellStyle name="Normal 10" xfId="3" xr:uid="{00000000-0005-0000-0000-000004000000}"/>
    <cellStyle name="Normal 3" xfId="4" xr:uid="{00000000-0005-0000-0000-000005000000}"/>
  </cellStyles>
  <dxfs count="1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</dxf>
    <dxf>
      <numFmt numFmtId="1" formatCode="0"/>
      <fill>
        <patternFill patternType="solid">
          <fgColor indexed="64"/>
          <bgColor theme="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165" formatCode="&quot;$&quot;#,##0.00"/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solid">
          <fgColor indexed="64"/>
          <bgColor rgb="FFB5CBDE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165" formatCode="&quot;$&quot;#,##0.00"/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165" formatCode="&quot;$&quot;#,##0.00"/>
      <fill>
        <patternFill patternType="solid">
          <fgColor indexed="64"/>
          <bgColor theme="0"/>
        </patternFill>
      </fill>
      <border diagonalUp="0" diagonalDown="0">
        <left style="thin">
          <color indexed="22"/>
        </left>
        <right/>
        <top/>
        <bottom/>
        <vertical/>
        <horizontal/>
      </border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indexed="22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theme="0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&quot;$&quot;#,##0"/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B5CBDE"/>
        </patternFill>
      </fill>
    </dxf>
  </dxfs>
  <tableStyles count="1" defaultTableStyle="TableStyleMedium2" defaultPivotStyle="PivotStyleLight16">
    <tableStyle name="Table Style 1" pivot="0" count="1" xr9:uid="{E40490FD-ADDE-45F5-8B0F-97444008DB12}">
      <tableStyleElement type="wholeTable" dxfId="123"/>
    </tableStyle>
  </tableStyles>
  <colors>
    <mruColors>
      <color rgb="FFB5CBDE"/>
      <color rgb="FFFFEB9C"/>
      <color rgb="FF145682"/>
      <color rgb="FF64666A"/>
      <color rgb="FFEA7924"/>
      <color rgb="FF00B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5" fmlaLink="'System Data'!$A$2" fmlaRange="Payers!$B$2:$B$19" noThreeD="1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9</xdr:row>
          <xdr:rowOff>171450</xdr:rowOff>
        </xdr:from>
        <xdr:to>
          <xdr:col>2</xdr:col>
          <xdr:colOff>3790950</xdr:colOff>
          <xdr:row>11</xdr:row>
          <xdr:rowOff>0</xdr:rowOff>
        </xdr:to>
        <xdr:sp macro="" textlink="">
          <xdr:nvSpPr>
            <xdr:cNvPr id="8194" name="Drop Dow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3790950</xdr:colOff>
          <xdr:row>2</xdr:row>
          <xdr:rowOff>38100</xdr:rowOff>
        </xdr:from>
        <xdr:to>
          <xdr:col>7</xdr:col>
          <xdr:colOff>247650</xdr:colOff>
          <xdr:row>5</xdr:row>
          <xdr:rowOff>19050</xdr:rowOff>
        </xdr:to>
        <xdr:sp macro="" textlink="">
          <xdr:nvSpPr>
            <xdr:cNvPr id="8196" name="btnSave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1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Save &amp; Name Submission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2038350</xdr:colOff>
          <xdr:row>13</xdr:row>
          <xdr:rowOff>114300</xdr:rowOff>
        </xdr:from>
        <xdr:to>
          <xdr:col>2</xdr:col>
          <xdr:colOff>1847850</xdr:colOff>
          <xdr:row>16</xdr:row>
          <xdr:rowOff>95250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1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Data Review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backgroundRefresh="0" growShrinkType="overwriteClear" adjustColumnWidth="0" connectionId="11" xr16:uid="{35929A3F-30B4-404A-B8B5-94A55EBADA8D}" autoFormatId="16" applyNumberFormats="0" applyBorderFormats="0" applyFontFormats="0" applyPatternFormats="0" applyAlignmentFormats="0" applyWidthHeightFormats="0">
  <queryTableRefresh nextId="6">
    <queryTableFields count="3">
      <queryTableField id="1" name="Insurance Category" tableColumnId="49"/>
      <queryTableField id="2" name="Product Type" tableColumnId="50"/>
      <queryTableField id="5" name="Total Payments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growShrinkType="overwriteClear" adjustColumnWidth="0" connectionId="1" xr16:uid="{6AA15F7F-128A-48F5-AE6B-CDDED90D3ADC}" autoFormatId="16" applyNumberFormats="0" applyBorderFormats="0" applyFontFormats="0" applyPatternFormats="0" applyAlignmentFormats="0" applyWidthHeightFormats="0">
  <queryTableRefresh nextId="22">
    <queryTableFields count="7">
      <queryTableField id="20" name="TotalPayments" tableColumnId="1"/>
      <queryTableField id="12" name="ProviderGroup" tableColumnId="12"/>
      <queryTableField id="13" name="LocalPracticeGroup" tableColumnId="13"/>
      <queryTableField id="14" name="InsuranceCategory" tableColumnId="14"/>
      <queryTableField id="15" name="ProductType" tableColumnId="15"/>
      <queryTableField id="16" name="MultiplierType" tableColumnId="16"/>
      <queryTableField id="17" name="DataChecks" tableColumnId="1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backgroundRefresh="0" growShrinkType="overwriteClear" adjustColumnWidth="0" connectionId="7" xr16:uid="{626F4975-F201-4A21-B1E9-DCD95820A8D1}" autoFormatId="16" applyNumberFormats="0" applyBorderFormats="0" applyFontFormats="0" applyPatternFormats="0" applyAlignmentFormats="0" applyWidthHeightFormats="0">
  <queryTableRefresh nextId="8">
    <queryTableFields count="7">
      <queryTableField id="1" name="ProviderGroupOrgID" tableColumnId="1"/>
      <queryTableField id="2" name="LocalPracticeOrgID" tableColumnId="2"/>
      <queryTableField id="3" name="InsuranceCategoryCode" tableColumnId="3"/>
      <queryTableField id="4" name="ProductTypeCode" tableColumnId="4"/>
      <queryTableField id="5" name="Sum of ClaimsPayments" tableColumnId="5"/>
      <queryTableField id="6" name="Sum of NonClaimsPayments" tableColumnId="6"/>
      <queryTableField id="7" name="Sum of Total Payments" tableColumnId="7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backgroundRefresh="0" growShrinkType="overwriteClear" adjustColumnWidth="0" connectionId="5" xr16:uid="{5EE71627-19FC-441E-B9A4-9BC3C54C875A}" autoFormatId="16" applyNumberFormats="0" applyBorderFormats="0" applyFontFormats="0" applyPatternFormats="0" applyAlignmentFormats="0" applyWidthHeightFormats="0">
  <queryTableRefresh nextId="10">
    <queryTableFields count="9">
      <queryTableField id="1" name="InsuranceCategoryCode" tableColumnId="1"/>
      <queryTableField id="2" name="ProductTypeCode" tableColumnId="2"/>
      <queryTableField id="3" name="Service" tableColumnId="3"/>
      <queryTableField id="4" name="Min of Multiplier" tableColumnId="4"/>
      <queryTableField id="5" name="Max of Multiplier" tableColumnId="5"/>
      <queryTableField id="6" name="Average of Multiplier" tableColumnId="6"/>
      <queryTableField id="7" name="Min of Total Payments" tableColumnId="7"/>
      <queryTableField id="8" name="Max of Total Payments" tableColumnId="8"/>
      <queryTableField id="9" name="Average of Total Payments" tableColumnId="9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growShrinkType="overwriteClear" adjustColumnWidth="0" connectionId="10" xr16:uid="{828FE17F-73E6-482E-A6B1-452F184F4DB1}" autoFormatId="16" applyNumberFormats="0" applyBorderFormats="0" applyFontFormats="0" applyPatternFormats="0" applyAlignmentFormats="0" applyWidthHeightFormats="0">
  <queryTableRefresh nextId="9">
    <queryTableFields count="8">
      <queryTableField id="1" name="ProviderGroupOrgID" tableColumnId="1"/>
      <queryTableField id="2" name="LocalPracticeOrgID" tableColumnId="2"/>
      <queryTableField id="3" name="PediatricIndicator" tableColumnId="3"/>
      <queryTableField id="4" name="InsuranceCategoryCode" tableColumnId="4"/>
      <queryTableField id="5" name="ProductTypeCode" tableColumnId="5"/>
      <queryTableField id="6" name="Service" tableColumnId="6"/>
      <queryTableField id="7" name="Count of Multiplier" tableColumnId="7"/>
      <queryTableField id="8" name="Data Review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5D8FA8-5183-491E-B852-4901D1BEA1C3}" name="Table_A4" displayName="Table_A4" ref="B35:D36" tableType="queryTable" insertRow="1" totalsRowShown="0" headerRowDxfId="83" headerRowBorderDxfId="82">
  <tableColumns count="3">
    <tableColumn id="49" xr3:uid="{75DC7EEB-BBDB-4D9B-A1F3-BD6AEDEBCCEA}" uniqueName="49" name="Insurance Category" queryTableFieldId="1" dataDxfId="81"/>
    <tableColumn id="50" xr3:uid="{2CADA448-325F-4A34-BE8E-8FE09A5178A7}" uniqueName="50" name="Product Type" queryTableFieldId="2" dataDxfId="80"/>
    <tableColumn id="1" xr3:uid="{F4A76328-DD5E-490B-A383-65492C123762}" uniqueName="1" name="Total Payments" queryTableFieldId="5" dataDxfId="7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B289BF1-0088-43F2-84FF-CCFD068363F7}" name="Table7" displayName="Table7" ref="A1:J2" insertRow="1" totalsRowShown="0" headerRowDxfId="76">
  <autoFilter ref="A1:J2" xr:uid="{1B289BF1-0088-43F2-84FF-CCFD068363F7}"/>
  <tableColumns count="10">
    <tableColumn id="1" xr3:uid="{C9410ACB-C986-47D5-9C93-3793BC49A390}" name="ProviderGroupOrgID" dataDxfId="75"/>
    <tableColumn id="2" xr3:uid="{C355D4C5-DB7F-4F58-A98C-1E1FC5779861}" name="LocalPracticeOrgID" dataDxfId="74"/>
    <tableColumn id="3" xr3:uid="{C5C1F503-B1FB-466C-A9ED-5C30A897392B}" name="InsuranceCategoryCode" dataDxfId="73"/>
    <tableColumn id="4" xr3:uid="{392FD74A-35F7-4842-81E2-9FED696FF001}" name="ProductTypeCode" dataDxfId="72"/>
    <tableColumn id="5" xr3:uid="{171844AD-8689-4D83-973D-9BB441E847DF}" name="PediatricIndicator" dataDxfId="71"/>
    <tableColumn id="6" xr3:uid="{7F82C654-DF19-4DDF-8FB4-68DAA73E44F4}" name="Service" dataDxfId="70"/>
    <tableColumn id="7" xr3:uid="{20857E87-A2E9-424B-8865-B44A288F6D27}" name="MultiplierIndicator" dataDxfId="69"/>
    <tableColumn id="8" xr3:uid="{06AD6C4A-15AD-4548-959B-16FD6114A8A1}" name="Multiplier" dataDxfId="68"/>
    <tableColumn id="9" xr3:uid="{7EF2FB6E-3014-4C5F-BE91-7AB4981794A0}" name="ClaimsPayments" dataDxfId="67"/>
    <tableColumn id="10" xr3:uid="{5CBD5C21-46C3-4BD7-841E-2BA0CC39AF8E}" name="NonClaimsPayments" dataDxfId="66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4D59B76-204A-4F55-A3F9-D0A3999EF64B}" name="Data" displayName="Data" ref="K1:Q2" tableType="queryTable" insertRow="1" totalsRowShown="0" headerRowDxfId="65" dataDxfId="64">
  <autoFilter ref="K1:Q2" xr:uid="{44D59B76-204A-4F55-A3F9-D0A3999EF64B}"/>
  <tableColumns count="7">
    <tableColumn id="1" xr3:uid="{4BD0D870-3C7B-4565-9D8D-B4B0C0DBA6DB}" uniqueName="1" name="TotalPayments" queryTableFieldId="20" dataDxfId="63"/>
    <tableColumn id="12" xr3:uid="{43A06F63-6D73-42CD-89C4-B6B6B73D652B}" uniqueName="12" name="ProviderGroup" queryTableFieldId="12" dataDxfId="62"/>
    <tableColumn id="13" xr3:uid="{C1F92147-7B53-49AD-8C3C-62FCA7437D4E}" uniqueName="13" name="LocalPracticeGroup" queryTableFieldId="13" dataDxfId="61"/>
    <tableColumn id="14" xr3:uid="{F8A0A329-3BEF-408E-9ABB-26F179BE72EA}" uniqueName="14" name="InsuranceCategory" queryTableFieldId="14" dataDxfId="60"/>
    <tableColumn id="15" xr3:uid="{AEE9A287-7042-4A7F-8D68-372C908405DD}" uniqueName="15" name="ProductType" queryTableFieldId="15" dataDxfId="59"/>
    <tableColumn id="16" xr3:uid="{9C708EC1-AA3E-48A3-991C-E2ECE72726B2}" uniqueName="16" name="MultiplierType" queryTableFieldId="16" dataDxfId="58"/>
    <tableColumn id="17" xr3:uid="{99637F6F-2920-4A35-A306-D6D8DEBC03F5}" uniqueName="17" name="DataChecks" queryTableFieldId="17" dataDxfId="57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6AF8280B-1048-41DC-8D71-9BC4435EE5FA}" name="Table1" displayName="Table1" ref="A1:B99" totalsRowShown="0" headerRowDxfId="55" headerRowBorderDxfId="54" tableBorderDxfId="53">
  <autoFilter ref="A1:B99" xr:uid="{6AF8280B-1048-41DC-8D71-9BC4435EE5FA}"/>
  <sortState xmlns:xlrd2="http://schemas.microsoft.com/office/spreadsheetml/2017/richdata2" ref="A2:B99">
    <sortCondition ref="B68:B99"/>
  </sortState>
  <tableColumns count="2">
    <tableColumn id="1" xr3:uid="{3840BEB8-4BF1-4052-B74D-3BA4067CD534}" name="OrgID" dataDxfId="52"/>
    <tableColumn id="2" xr3:uid="{A2107779-5E6A-4C3E-A53F-9189C8FA0CBD}" name="Physician Group" dataDxfId="51"/>
  </tableColumns>
  <tableStyleInfo name="TableStyleMedium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D13EEE-AA80-4E01-9C40-A0148F011288}" name="Table3" displayName="Table3" ref="B6:C10" totalsRowShown="0" headerRowDxfId="50" headerRowBorderDxfId="49" tableBorderDxfId="48" totalsRowBorderDxfId="47">
  <autoFilter ref="B6:C10" xr:uid="{E4D13EEE-AA80-4E01-9C40-A0148F011288}"/>
  <tableColumns count="2">
    <tableColumn id="1" xr3:uid="{C701EFC0-CBFD-4010-AD33-5A27EB1A7F76}" name="Hospital Type Code" dataDxfId="46"/>
    <tableColumn id="2" xr3:uid="{74A72E65-A866-4FD6-8FAF-08F0F66D02AF}" name="Description" dataDxfId="45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0C606B0-6AED-45D0-9FE0-9AF4F5C9C460}" name="Table4" displayName="Table4" ref="B14:C20" totalsRowShown="0" headerRowDxfId="44" headerRowBorderDxfId="43" tableBorderDxfId="42" totalsRowBorderDxfId="41">
  <autoFilter ref="B14:C20" xr:uid="{F0C606B0-6AED-45D0-9FE0-9AF4F5C9C460}"/>
  <tableColumns count="2">
    <tableColumn id="1" xr3:uid="{A7DF8AC4-3F06-4C6C-B4F1-557EB0A00860}" name="Insurance Category Code " dataDxfId="40"/>
    <tableColumn id="2" xr3:uid="{55137E37-0CD3-4F77-8C9D-FC25033CB9BD}" name="Description" dataDxfId="39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EA0B242-154B-4DAA-91A1-1CF32FDE9974}" name="Table5" displayName="Table5" ref="B24:C28" totalsRowShown="0" headerRowDxfId="38" headerRowBorderDxfId="37" tableBorderDxfId="36" totalsRowBorderDxfId="35">
  <autoFilter ref="B24:C28" xr:uid="{9EA0B242-154B-4DAA-91A1-1CF32FDE9974}"/>
  <tableColumns count="2">
    <tableColumn id="1" xr3:uid="{C5BB2218-013F-4C5C-90E3-11F8B26F39B3}" name="Product Type Code" dataDxfId="34"/>
    <tableColumn id="2" xr3:uid="{EF302154-0278-43E3-A223-4216934A73F4}" name="Description" dataDxfId="33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098DC33-F950-42B7-840B-8A1279C446D6}" name="Table6" displayName="Table6" ref="B32:C35" totalsRowShown="0" headerRowDxfId="32" headerRowBorderDxfId="31" tableBorderDxfId="30" totalsRowBorderDxfId="29">
  <autoFilter ref="B32:C35" xr:uid="{4098DC33-F950-42B7-840B-8A1279C446D6}"/>
  <tableColumns count="2">
    <tableColumn id="1" xr3:uid="{081F85FA-7002-4DB3-AF27-043F430A56AE}" name="Service Multiplier Indicator" dataDxfId="28"/>
    <tableColumn id="2" xr3:uid="{0172EE01-1FF3-4076-878B-F3EB8E0E2EE4}" name="Description" dataDxfId="27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DB889C3-3A28-46F7-826E-17DE439461ED}" name="Payments_Review" displayName="Payments_Review" ref="A4:G5" tableType="queryTable" insertRow="1" totalsRowShown="0" dataDxfId="26">
  <autoFilter ref="A4:G5" xr:uid="{DDB889C3-3A28-46F7-826E-17DE439461ED}"/>
  <tableColumns count="7">
    <tableColumn id="1" xr3:uid="{0CB93094-7009-43EF-B380-DE1A8DC7124F}" uniqueName="1" name="ProviderGroupOrgID" queryTableFieldId="1" dataDxfId="25"/>
    <tableColumn id="2" xr3:uid="{B1F59EE3-84FC-4EFE-A1B3-5CFCC4D4E2C1}" uniqueName="2" name="LocalPracticeOrgID" queryTableFieldId="2" dataDxfId="24"/>
    <tableColumn id="3" xr3:uid="{BE3DC2C7-6D90-46EE-8AC3-97FA37A4D852}" uniqueName="3" name="InsuranceCategoryCode" queryTableFieldId="3" dataDxfId="23"/>
    <tableColumn id="4" xr3:uid="{A18C293A-3058-4CAD-BE8E-E3F25EAA162A}" uniqueName="4" name="ProductTypeCode" queryTableFieldId="4" dataDxfId="22"/>
    <tableColumn id="5" xr3:uid="{E897ABCC-6E79-4A45-9A48-8A4C3D04E41D}" uniqueName="5" name="Sum of ClaimsPayments" queryTableFieldId="5" dataDxfId="21"/>
    <tableColumn id="6" xr3:uid="{06EC1FF6-C895-4B39-BE1D-1EBCBFC21A17}" uniqueName="6" name="Sum of NonClaimsPayments" queryTableFieldId="6" dataDxfId="20"/>
    <tableColumn id="7" xr3:uid="{49B2DFB3-AC83-4F76-8881-6CF16FABC122}" uniqueName="7" name="Sum of Total Payments" queryTableFieldId="7" dataDxfId="19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DBB311B-9A57-428C-B338-6C2047070072}" name="Multiplier_Review" displayName="Multiplier_Review" ref="A4:I5" tableType="queryTable" insertRow="1" totalsRowShown="0" dataDxfId="18">
  <autoFilter ref="A4:I5" xr:uid="{CDBB311B-9A57-428C-B338-6C2047070072}"/>
  <tableColumns count="9">
    <tableColumn id="1" xr3:uid="{E9C87696-6906-45CB-908D-640207FC825F}" uniqueName="1" name="InsuranceCategoryCode" queryTableFieldId="1" dataDxfId="17"/>
    <tableColumn id="2" xr3:uid="{10022F6C-BF43-472D-B453-73630496BF62}" uniqueName="2" name="ProductTypeCode" queryTableFieldId="2" dataDxfId="16"/>
    <tableColumn id="3" xr3:uid="{880FCFB9-FFC1-4A26-AAD6-E3377B15606A}" uniqueName="3" name="Service" queryTableFieldId="3" dataDxfId="15"/>
    <tableColumn id="4" xr3:uid="{4257D9CE-44B4-44DE-AC78-C0D505EE5355}" uniqueName="4" name="Min of Multiplier" queryTableFieldId="4" dataDxfId="14"/>
    <tableColumn id="5" xr3:uid="{BC66091F-E218-4713-903B-65D02A7486AB}" uniqueName="5" name="Max of Multiplier" queryTableFieldId="5" dataDxfId="13"/>
    <tableColumn id="6" xr3:uid="{FAF76410-10E3-4372-8E4C-D6C12138826E}" uniqueName="6" name="Average of Multiplier" queryTableFieldId="6" dataDxfId="12"/>
    <tableColumn id="7" xr3:uid="{677C6A5D-9CC5-47E1-8696-295FBF1F5078}" uniqueName="7" name="Min of Total Payments" queryTableFieldId="7" dataDxfId="11"/>
    <tableColumn id="8" xr3:uid="{AEF5BF1F-5E9E-4B05-8199-A5B3CE7E8F59}" uniqueName="8" name="Max of Total Payments" queryTableFieldId="8" dataDxfId="10"/>
    <tableColumn id="9" xr3:uid="{9C1AD455-C9F4-4758-9722-56B13875F610}" uniqueName="9" name="Average of Total Payments" queryTableFieldId="9" dataDxfId="9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D5BB4D9-A629-4A3C-817D-031820735275}" name="Service_Review" displayName="Service_Review" ref="A4:H5" tableType="queryTable" insertRow="1" totalsRowShown="0" dataDxfId="8">
  <autoFilter ref="A4:H5" xr:uid="{1D5BB4D9-A629-4A3C-817D-031820735275}"/>
  <tableColumns count="8">
    <tableColumn id="1" xr3:uid="{7126A35A-745B-4686-A327-A07FC56E6A9E}" uniqueName="1" name="ProviderGroupOrgID" queryTableFieldId="1" dataDxfId="7"/>
    <tableColumn id="2" xr3:uid="{FA86B99B-05D7-49F3-8B75-B138E00978CE}" uniqueName="2" name="LocalPracticeOrgID" queryTableFieldId="2" dataDxfId="6"/>
    <tableColumn id="3" xr3:uid="{EBBDA7D1-6FAF-4318-999C-9E30409FA118}" uniqueName="3" name="PediatricIndicator" queryTableFieldId="3" dataDxfId="5"/>
    <tableColumn id="4" xr3:uid="{C513287B-B0AD-4431-B859-B935669A3FE7}" uniqueName="4" name="InsuranceCategoryCode" queryTableFieldId="4" dataDxfId="4"/>
    <tableColumn id="5" xr3:uid="{2E30EC48-B742-4191-A9A3-DAA7400174C8}" uniqueName="5" name="ProductTypeCode" queryTableFieldId="5" dataDxfId="3"/>
    <tableColumn id="6" xr3:uid="{D377588B-CB60-4E71-8FCD-120988B7345F}" uniqueName="6" name="Service" queryTableFieldId="6" dataDxfId="2"/>
    <tableColumn id="7" xr3:uid="{C9DD3991-238D-466B-B3C4-950D769BF716}" uniqueName="7" name="Count of Multiplier" queryTableFieldId="7" dataDxfId="1"/>
    <tableColumn id="8" xr3:uid="{E737FF9E-FF86-484A-857A-610EAE49EE32}" uniqueName="8" name="Data Review" queryTableFieldId="8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tabColor rgb="FF64666A"/>
  </sheetPr>
  <dimension ref="A1:C21"/>
  <sheetViews>
    <sheetView showGridLines="0" tabSelected="1" zoomScaleNormal="100" workbookViewId="0">
      <selection activeCell="D39" sqref="D39"/>
    </sheetView>
  </sheetViews>
  <sheetFormatPr defaultRowHeight="13.8" x14ac:dyDescent="0.45"/>
  <cols>
    <col min="1" max="1" width="3.6171875" customWidth="1"/>
    <col min="2" max="2" width="20" bestFit="1" customWidth="1"/>
    <col min="3" max="3" width="59" bestFit="1" customWidth="1"/>
    <col min="4" max="4" width="56" bestFit="1" customWidth="1"/>
  </cols>
  <sheetData>
    <row r="1" spans="1:3" ht="15" x14ac:dyDescent="0.5">
      <c r="A1" s="110" t="s">
        <v>83</v>
      </c>
      <c r="B1" s="110"/>
      <c r="C1" s="110"/>
    </row>
    <row r="2" spans="1:3" ht="15" x14ac:dyDescent="0.5">
      <c r="A2" s="111" t="s">
        <v>92</v>
      </c>
      <c r="B2" s="111"/>
      <c r="C2" s="111"/>
    </row>
    <row r="3" spans="1:3" ht="14.1" thickBot="1" x14ac:dyDescent="0.5"/>
    <row r="4" spans="1:3" ht="14.1" x14ac:dyDescent="0.5">
      <c r="B4" s="12" t="s">
        <v>93</v>
      </c>
      <c r="C4" s="32" t="s">
        <v>94</v>
      </c>
    </row>
    <row r="5" spans="1:3" x14ac:dyDescent="0.45">
      <c r="B5" s="13" t="s">
        <v>95</v>
      </c>
      <c r="C5" s="9" t="s">
        <v>96</v>
      </c>
    </row>
    <row r="6" spans="1:3" x14ac:dyDescent="0.45">
      <c r="B6" s="13" t="s">
        <v>111</v>
      </c>
      <c r="C6" s="9" t="s">
        <v>97</v>
      </c>
    </row>
    <row r="7" spans="1:3" x14ac:dyDescent="0.45">
      <c r="B7" s="13" t="s">
        <v>112</v>
      </c>
      <c r="C7" s="9" t="s">
        <v>113</v>
      </c>
    </row>
    <row r="8" spans="1:3" x14ac:dyDescent="0.45">
      <c r="B8" s="13" t="s">
        <v>1</v>
      </c>
      <c r="C8" s="9" t="s">
        <v>98</v>
      </c>
    </row>
    <row r="9" spans="1:3" x14ac:dyDescent="0.45">
      <c r="B9" s="13" t="s">
        <v>99</v>
      </c>
      <c r="C9" s="9" t="s">
        <v>100</v>
      </c>
    </row>
    <row r="10" spans="1:3" x14ac:dyDescent="0.45">
      <c r="B10" s="13" t="s">
        <v>101</v>
      </c>
      <c r="C10" s="9" t="s">
        <v>102</v>
      </c>
    </row>
    <row r="11" spans="1:3" ht="14.1" thickBot="1" x14ac:dyDescent="0.5">
      <c r="B11" s="14" t="s">
        <v>103</v>
      </c>
      <c r="C11" s="11" t="s">
        <v>114</v>
      </c>
    </row>
    <row r="14" spans="1:3" ht="14.1" thickBot="1" x14ac:dyDescent="0.5"/>
    <row r="15" spans="1:3" ht="14.1" x14ac:dyDescent="0.5">
      <c r="B15" s="112" t="s">
        <v>104</v>
      </c>
      <c r="C15" s="113"/>
    </row>
    <row r="16" spans="1:3" x14ac:dyDescent="0.45">
      <c r="B16" s="15"/>
      <c r="C16" s="9" t="s">
        <v>105</v>
      </c>
    </row>
    <row r="17" spans="2:3" x14ac:dyDescent="0.45">
      <c r="B17" s="16"/>
      <c r="C17" s="9" t="s">
        <v>106</v>
      </c>
    </row>
    <row r="18" spans="2:3" x14ac:dyDescent="0.45">
      <c r="B18" s="17"/>
      <c r="C18" s="9" t="s">
        <v>107</v>
      </c>
    </row>
    <row r="19" spans="2:3" x14ac:dyDescent="0.45">
      <c r="B19" s="18"/>
      <c r="C19" s="9" t="s">
        <v>108</v>
      </c>
    </row>
    <row r="20" spans="2:3" x14ac:dyDescent="0.45">
      <c r="B20" s="19"/>
      <c r="C20" s="9" t="s">
        <v>109</v>
      </c>
    </row>
    <row r="21" spans="2:3" ht="14.1" thickBot="1" x14ac:dyDescent="0.5">
      <c r="B21" s="20"/>
      <c r="C21" s="11" t="s">
        <v>110</v>
      </c>
    </row>
  </sheetData>
  <sheetProtection algorithmName="SHA-512" hashValue="mo1m/BheRfiszNTV1pFZMTicaGZn3q4SP8fVPrjgFY+sVkDVXVkm7MAhDMY9Giho+ZSOjuD9K1gTjjkFi9lnzw==" saltValue="usdxD4xv82mOvr4y5A0T7w==" spinCount="100000" sheet="1" objects="1" scenarios="1" selectLockedCells="1"/>
  <mergeCells count="3">
    <mergeCell ref="A1:C1"/>
    <mergeCell ref="A2:C2"/>
    <mergeCell ref="B15:C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tabColor rgb="FF64666A"/>
  </sheetPr>
  <dimension ref="A1:I50"/>
  <sheetViews>
    <sheetView showGridLines="0" zoomScaleNormal="100" workbookViewId="0">
      <selection activeCell="B6" sqref="B6"/>
    </sheetView>
  </sheetViews>
  <sheetFormatPr defaultColWidth="8.6171875" defaultRowHeight="13.8" x14ac:dyDescent="0.45"/>
  <cols>
    <col min="1" max="1" width="15.76171875" customWidth="1"/>
    <col min="2" max="2" width="35.76171875" customWidth="1"/>
    <col min="3" max="3" width="49.76171875" customWidth="1"/>
    <col min="4" max="4" width="19.6171875" customWidth="1"/>
    <col min="5" max="5" width="26" bestFit="1" customWidth="1"/>
    <col min="6" max="6" width="14" customWidth="1"/>
    <col min="7" max="7" width="15.6171875" bestFit="1" customWidth="1"/>
    <col min="8" max="8" width="15.76171875" customWidth="1"/>
    <col min="9" max="9" width="15.6171875" bestFit="1" customWidth="1"/>
  </cols>
  <sheetData>
    <row r="1" spans="1:5" ht="15" x14ac:dyDescent="0.5">
      <c r="A1" s="110" t="s">
        <v>83</v>
      </c>
      <c r="B1" s="110"/>
    </row>
    <row r="2" spans="1:5" ht="15" x14ac:dyDescent="0.5">
      <c r="A2" s="111" t="s">
        <v>84</v>
      </c>
      <c r="B2" s="111"/>
    </row>
    <row r="3" spans="1:5" x14ac:dyDescent="0.45">
      <c r="A3" s="2"/>
      <c r="B3" s="2"/>
    </row>
    <row r="4" spans="1:5" x14ac:dyDescent="0.45">
      <c r="A4" s="2"/>
      <c r="B4" s="2"/>
    </row>
    <row r="5" spans="1:5" x14ac:dyDescent="0.45">
      <c r="A5" s="2"/>
      <c r="B5" s="33" t="s">
        <v>184</v>
      </c>
    </row>
    <row r="6" spans="1:5" ht="14.1" x14ac:dyDescent="0.5">
      <c r="A6" s="34" t="s">
        <v>185</v>
      </c>
      <c r="B6" s="27"/>
      <c r="C6" s="35"/>
    </row>
    <row r="7" spans="1:5" ht="14.1" x14ac:dyDescent="0.5">
      <c r="A7" s="34" t="s">
        <v>186</v>
      </c>
      <c r="B7" s="27"/>
      <c r="C7" s="35" t="str">
        <f>IF(ISBLANK(B7),"",IF(AND(RIGHT(B7,3)&lt;&gt;"com",RIGHT(B7,3)&lt;&gt;"org"),"ERROR: Please enter a valid email address",""))</f>
        <v/>
      </c>
    </row>
    <row r="8" spans="1:5" ht="14.1" thickBot="1" x14ac:dyDescent="0.5">
      <c r="A8" s="2"/>
      <c r="B8" s="2"/>
    </row>
    <row r="9" spans="1:5" ht="14.1" x14ac:dyDescent="0.5">
      <c r="B9" s="112" t="s">
        <v>85</v>
      </c>
      <c r="C9" s="113"/>
    </row>
    <row r="10" spans="1:5" x14ac:dyDescent="0.45">
      <c r="B10" s="36" t="s">
        <v>187</v>
      </c>
      <c r="C10" s="28">
        <f>IF(ISBLANK(iPayer),"",INDEX(PayersList,iPayer,1))</f>
        <v>0</v>
      </c>
      <c r="E10" s="35"/>
    </row>
    <row r="11" spans="1:5" ht="14.65" customHeight="1" x14ac:dyDescent="0.45">
      <c r="B11" s="36" t="s">
        <v>188</v>
      </c>
      <c r="C11" s="43" t="str">
        <f>IF(ISBLANK(iPayer),"",INDEX(PayersList,iPayer,2))</f>
        <v>Select Payer:</v>
      </c>
    </row>
    <row r="12" spans="1:5" x14ac:dyDescent="0.45">
      <c r="B12" s="36" t="s">
        <v>189</v>
      </c>
      <c r="C12" s="29"/>
      <c r="E12" s="35"/>
    </row>
    <row r="13" spans="1:5" ht="14.1" thickBot="1" x14ac:dyDescent="0.5">
      <c r="B13" s="37" t="s">
        <v>190</v>
      </c>
      <c r="C13" s="30"/>
      <c r="E13" s="35"/>
    </row>
    <row r="14" spans="1:5" x14ac:dyDescent="0.45">
      <c r="E14" s="35"/>
    </row>
    <row r="17" spans="2:9" ht="14.1" thickBot="1" x14ac:dyDescent="0.5"/>
    <row r="18" spans="2:9" ht="14.1" x14ac:dyDescent="0.5">
      <c r="B18" s="112" t="s">
        <v>86</v>
      </c>
      <c r="C18" s="113"/>
    </row>
    <row r="19" spans="2:9" x14ac:dyDescent="0.45">
      <c r="B19" s="8" t="s">
        <v>87</v>
      </c>
      <c r="C19" s="9" t="str">
        <f>IF(AND('Physician Group Data'!K3="",'Physician Group Data'!L3="",'Physician Group Data'!M3="",'Physician Group Data'!N3="",'Physician Group Data'!O3="",'Physician Group Data'!P3="",'Physician Group Data'!Q3=""), "Please run Data Review prior to submission", IF((COUNTIF('Physician Group Data'!K:Q,"*"&amp;"ERROR"&amp;"*")&gt;0)=TRUE, "Errors identified on Physician Group Data Tab, please correct", "All entered data is valid"))</f>
        <v>Please run Data Review prior to submission</v>
      </c>
    </row>
    <row r="20" spans="2:9" ht="14.1" thickBot="1" x14ac:dyDescent="0.5">
      <c r="B20" s="10" t="s">
        <v>88</v>
      </c>
      <c r="C20" s="11" t="str">
        <f>IF(AND('Physician Group Data'!K3="",'Physician Group Data'!L3="",'Physician Group Data'!M3="",'Physician Group Data'!N3="",'Physician Group Data'!O3="",'Physician Group Data'!P3="",'Physician Group Data'!Q3=""), "Please run Data Review prior to submission", IF((COUNTIF('Service Review'!H:H,"*"&amp;"ERROR"&amp;"*")&gt;0)=TRUE, "Errors identified on Service Review Tab, please correct", "All entered data is valid"))</f>
        <v>Please run Data Review prior to submission</v>
      </c>
    </row>
    <row r="22" spans="2:9" ht="14.1" thickBot="1" x14ac:dyDescent="0.5"/>
    <row r="23" spans="2:9" ht="14.1" x14ac:dyDescent="0.5">
      <c r="B23" s="112" t="s">
        <v>89</v>
      </c>
      <c r="C23" s="113"/>
    </row>
    <row r="24" spans="2:9" ht="14.1" x14ac:dyDescent="0.5">
      <c r="B24" s="38" t="s">
        <v>90</v>
      </c>
      <c r="C24" s="39" t="s">
        <v>91</v>
      </c>
    </row>
    <row r="25" spans="2:9" ht="27.6" x14ac:dyDescent="0.45">
      <c r="B25" s="40" t="s">
        <v>231</v>
      </c>
      <c r="C25" s="29"/>
    </row>
    <row r="26" spans="2:9" ht="27.6" x14ac:dyDescent="0.45">
      <c r="B26" s="40" t="s">
        <v>191</v>
      </c>
      <c r="C26" s="29"/>
      <c r="E26" s="35"/>
    </row>
    <row r="27" spans="2:9" ht="27.6" x14ac:dyDescent="0.45">
      <c r="B27" s="40" t="s">
        <v>192</v>
      </c>
      <c r="C27" s="29"/>
      <c r="E27" s="35"/>
    </row>
    <row r="28" spans="2:9" ht="27.6" x14ac:dyDescent="0.45">
      <c r="B28" s="40" t="s">
        <v>193</v>
      </c>
      <c r="C28" s="29"/>
      <c r="E28" s="35"/>
    </row>
    <row r="29" spans="2:9" x14ac:dyDescent="0.45">
      <c r="B29" s="41" t="s">
        <v>115</v>
      </c>
      <c r="C29" s="21"/>
      <c r="E29" s="35"/>
    </row>
    <row r="30" spans="2:9" ht="14.1" thickBot="1" x14ac:dyDescent="0.5">
      <c r="B30" s="42" t="s">
        <v>116</v>
      </c>
      <c r="C30" s="22"/>
    </row>
    <row r="31" spans="2:9" x14ac:dyDescent="0.45">
      <c r="B31" s="61"/>
    </row>
    <row r="32" spans="2:9" ht="14.1" thickBot="1" x14ac:dyDescent="0.5">
      <c r="B32" s="52"/>
      <c r="C32" s="52"/>
      <c r="E32" s="52"/>
      <c r="F32" s="52"/>
      <c r="G32" s="52"/>
      <c r="H32" s="52"/>
      <c r="I32" s="52"/>
    </row>
    <row r="33" spans="1:9" ht="14.1" x14ac:dyDescent="0.5">
      <c r="A33" s="51"/>
      <c r="B33" s="118" t="s">
        <v>209</v>
      </c>
      <c r="C33" s="119"/>
      <c r="D33" s="119"/>
      <c r="E33" s="119"/>
      <c r="F33" s="119"/>
      <c r="G33" s="119"/>
      <c r="H33" s="119"/>
      <c r="I33" s="120"/>
    </row>
    <row r="34" spans="1:9" ht="14.1" x14ac:dyDescent="0.5">
      <c r="B34" s="71"/>
      <c r="C34" s="49"/>
      <c r="D34" s="49"/>
      <c r="E34" s="49"/>
      <c r="F34" s="114" t="s">
        <v>213</v>
      </c>
      <c r="G34" s="115"/>
      <c r="H34" s="116" t="s">
        <v>214</v>
      </c>
      <c r="I34" s="117"/>
    </row>
    <row r="35" spans="1:9" ht="14.1" x14ac:dyDescent="0.5">
      <c r="B35" s="53" t="s">
        <v>210</v>
      </c>
      <c r="C35" s="50" t="s">
        <v>211</v>
      </c>
      <c r="D35" s="50" t="s">
        <v>235</v>
      </c>
      <c r="E35" s="50" t="s">
        <v>212</v>
      </c>
      <c r="F35" s="48" t="s">
        <v>215</v>
      </c>
      <c r="G35" s="54" t="s">
        <v>216</v>
      </c>
      <c r="H35" s="48" t="s">
        <v>215</v>
      </c>
      <c r="I35" s="55" t="s">
        <v>216</v>
      </c>
    </row>
    <row r="36" spans="1:9" x14ac:dyDescent="0.45">
      <c r="B36" s="56"/>
      <c r="C36" s="58"/>
      <c r="D36" s="60"/>
      <c r="E36" s="83" t="str" cm="1">
        <f t="array" ref="E36">IF(B36="","",SUM(--(FREQUENCY(IF(('Physician Group Data'!N:N = 'Front Page'!B36)*('Physician Group Data'!O:O = 'Front Page'!C36),_xlfn.NUMBERVALUE('Physician Group Data'!A$1:A$2)),_xlfn.NUMBERVALUE('Physician Group Data'!A$1:A$2))&gt;0)))</f>
        <v/>
      </c>
      <c r="F36" s="72"/>
      <c r="G36" s="72"/>
      <c r="H36" s="72"/>
      <c r="I36" s="73"/>
    </row>
    <row r="37" spans="1:9" x14ac:dyDescent="0.45">
      <c r="B37" s="56"/>
      <c r="C37" s="58"/>
      <c r="D37" s="60"/>
      <c r="E37" s="58" t="str" cm="1">
        <f t="array" ref="E37">IF(B37="","",SUM(--(FREQUENCY(IF(('Physician Group Data'!N:N = 'Front Page'!B37)*('Physician Group Data'!O:O = 'Front Page'!C37),_xlfn.NUMBERVALUE('Physician Group Data'!A$1:A$2)),_xlfn.NUMBERVALUE('Physician Group Data'!A$1:A$2))&gt;0)))</f>
        <v/>
      </c>
      <c r="F37" s="74"/>
      <c r="G37" s="75"/>
      <c r="H37" s="74"/>
      <c r="I37" s="76"/>
    </row>
    <row r="38" spans="1:9" x14ac:dyDescent="0.45">
      <c r="B38" s="56"/>
      <c r="C38" s="58"/>
      <c r="D38" s="60"/>
      <c r="E38" s="58" t="str" cm="1">
        <f t="array" ref="E38">IF(B38="","",SUM(--(FREQUENCY(IF(('Physician Group Data'!N:N = 'Front Page'!B38)*('Physician Group Data'!O:O = 'Front Page'!C38),_xlfn.NUMBERVALUE('Physician Group Data'!A$1:A$2)),_xlfn.NUMBERVALUE('Physician Group Data'!A$1:A$2))&gt;0)))</f>
        <v/>
      </c>
      <c r="F38" s="74"/>
      <c r="G38" s="74"/>
      <c r="H38" s="74"/>
      <c r="I38" s="76"/>
    </row>
    <row r="39" spans="1:9" x14ac:dyDescent="0.45">
      <c r="B39" s="56"/>
      <c r="C39" s="58"/>
      <c r="D39" s="60"/>
      <c r="E39" s="58" t="str" cm="1">
        <f t="array" ref="E39">IF(B39="","",SUM(--(FREQUENCY(IF(('Physician Group Data'!N:N = 'Front Page'!B39)*('Physician Group Data'!O:O = 'Front Page'!C39),_xlfn.NUMBERVALUE('Physician Group Data'!A$1:A$2)),_xlfn.NUMBERVALUE('Physician Group Data'!A$1:A$2))&gt;0)))</f>
        <v/>
      </c>
      <c r="F39" s="74"/>
      <c r="G39" s="74"/>
      <c r="H39" s="74"/>
      <c r="I39" s="76"/>
    </row>
    <row r="40" spans="1:9" x14ac:dyDescent="0.45">
      <c r="B40" s="56"/>
      <c r="C40" s="58"/>
      <c r="D40" s="60"/>
      <c r="E40" s="58" t="str" cm="1">
        <f t="array" ref="E40">IF(B40="","",SUM(--(FREQUENCY(IF(('Physician Group Data'!N:N = 'Front Page'!B40)*('Physician Group Data'!O:O = 'Front Page'!C40),_xlfn.NUMBERVALUE('Physician Group Data'!A$1:A$2)),_xlfn.NUMBERVALUE('Physician Group Data'!A$1:A$2))&gt;0)))</f>
        <v/>
      </c>
      <c r="F40" s="74"/>
      <c r="G40" s="74"/>
      <c r="H40" s="74"/>
      <c r="I40" s="76"/>
    </row>
    <row r="41" spans="1:9" x14ac:dyDescent="0.45">
      <c r="A41" s="51"/>
      <c r="B41" s="56"/>
      <c r="C41" s="58"/>
      <c r="D41" s="81"/>
      <c r="E41" s="58" t="str" cm="1">
        <f t="array" ref="E41">IF(B41="","",SUM(--(FREQUENCY(IF(('Physician Group Data'!N:N = 'Front Page'!B41)*('Physician Group Data'!O:O = 'Front Page'!C41),_xlfn.NUMBERVALUE('Physician Group Data'!A$1:A$2)),_xlfn.NUMBERVALUE('Physician Group Data'!A$1:A$2))&gt;0)))</f>
        <v/>
      </c>
      <c r="F41" s="74"/>
      <c r="G41" s="74"/>
      <c r="H41" s="74"/>
      <c r="I41" s="76"/>
    </row>
    <row r="42" spans="1:9" x14ac:dyDescent="0.45">
      <c r="A42" s="51"/>
      <c r="B42" s="56"/>
      <c r="C42" s="58"/>
      <c r="D42" s="81"/>
      <c r="E42" s="58" t="str" cm="1">
        <f t="array" ref="E42">IF(B42="","",SUM(--(FREQUENCY(IF(('Physician Group Data'!N:N = 'Front Page'!B42)*('Physician Group Data'!O:O = 'Front Page'!C42),_xlfn.NUMBERVALUE('Physician Group Data'!A$1:A$2)),_xlfn.NUMBERVALUE('Physician Group Data'!A$1:A$2))&gt;0)))</f>
        <v/>
      </c>
      <c r="F42" s="74"/>
      <c r="G42" s="74"/>
      <c r="H42" s="74"/>
      <c r="I42" s="76"/>
    </row>
    <row r="43" spans="1:9" x14ac:dyDescent="0.45">
      <c r="A43" s="51"/>
      <c r="B43" s="56"/>
      <c r="C43" s="58"/>
      <c r="D43" s="81"/>
      <c r="E43" s="58" t="str" cm="1">
        <f t="array" ref="E43">IF(B43="","",SUM(--(FREQUENCY(IF(('Physician Group Data'!N:N = 'Front Page'!B43)*('Physician Group Data'!O:O = 'Front Page'!C43),_xlfn.NUMBERVALUE('Physician Group Data'!A$1:A$2)),_xlfn.NUMBERVALUE('Physician Group Data'!A$1:A$2))&gt;0)))</f>
        <v/>
      </c>
      <c r="F43" s="74"/>
      <c r="G43" s="74"/>
      <c r="H43" s="74"/>
      <c r="I43" s="76"/>
    </row>
    <row r="44" spans="1:9" x14ac:dyDescent="0.45">
      <c r="A44" s="51"/>
      <c r="B44" s="56"/>
      <c r="C44" s="58"/>
      <c r="D44" s="81"/>
      <c r="E44" s="58" t="str" cm="1">
        <f t="array" ref="E44">IF(B44="","",SUM(--(FREQUENCY(IF(('Physician Group Data'!N:N = 'Front Page'!B44)*('Physician Group Data'!O:O = 'Front Page'!C44),_xlfn.NUMBERVALUE('Physician Group Data'!A$1:A$2)),_xlfn.NUMBERVALUE('Physician Group Data'!A$1:A$2))&gt;0)))</f>
        <v/>
      </c>
      <c r="F44" s="74"/>
      <c r="G44" s="74"/>
      <c r="H44" s="74"/>
      <c r="I44" s="76"/>
    </row>
    <row r="45" spans="1:9" x14ac:dyDescent="0.45">
      <c r="A45" s="51"/>
      <c r="B45" s="56"/>
      <c r="C45" s="58"/>
      <c r="D45" s="81"/>
      <c r="E45" s="58" t="str" cm="1">
        <f t="array" ref="E45">IF(B45="","",SUM(--(FREQUENCY(IF(('Physician Group Data'!N:N = 'Front Page'!B45)*('Physician Group Data'!O:O = 'Front Page'!C45),_xlfn.NUMBERVALUE('Physician Group Data'!A$1:A$2)),_xlfn.NUMBERVALUE('Physician Group Data'!A$1:A$2))&gt;0)))</f>
        <v/>
      </c>
      <c r="F45" s="74"/>
      <c r="G45" s="74"/>
      <c r="H45" s="74"/>
      <c r="I45" s="76"/>
    </row>
    <row r="46" spans="1:9" x14ac:dyDescent="0.45">
      <c r="A46" s="51"/>
      <c r="B46" s="56"/>
      <c r="C46" s="58"/>
      <c r="D46" s="81"/>
      <c r="E46" s="58" t="str" cm="1">
        <f t="array" ref="E46">IF(B46="","",SUM(--(FREQUENCY(IF(('Physician Group Data'!N:N = 'Front Page'!B46)*('Physician Group Data'!O:O = 'Front Page'!C46),_xlfn.NUMBERVALUE('Physician Group Data'!A$1:A$2)),_xlfn.NUMBERVALUE('Physician Group Data'!A$1:A$2))&gt;0)))</f>
        <v/>
      </c>
      <c r="F46" s="74"/>
      <c r="G46" s="74"/>
      <c r="H46" s="74"/>
      <c r="I46" s="76"/>
    </row>
    <row r="47" spans="1:9" x14ac:dyDescent="0.45">
      <c r="A47" s="51"/>
      <c r="B47" s="56"/>
      <c r="C47" s="58"/>
      <c r="D47" s="81"/>
      <c r="E47" s="58" t="str" cm="1">
        <f t="array" ref="E47">IF(B47="","",SUM(--(FREQUENCY(IF(('Physician Group Data'!N:N = 'Front Page'!B47)*('Physician Group Data'!O:O = 'Front Page'!C47),_xlfn.NUMBERVALUE('Physician Group Data'!A$1:A$2)),_xlfn.NUMBERVALUE('Physician Group Data'!A$1:A$2))&gt;0)))</f>
        <v/>
      </c>
      <c r="F47" s="74"/>
      <c r="G47" s="74"/>
      <c r="H47" s="74"/>
      <c r="I47" s="76"/>
    </row>
    <row r="48" spans="1:9" x14ac:dyDescent="0.45">
      <c r="A48" s="51"/>
      <c r="B48" s="56"/>
      <c r="C48" s="58"/>
      <c r="D48" s="81"/>
      <c r="E48" s="58" t="str" cm="1">
        <f t="array" ref="E48">IF(B48="","",SUM(--(FREQUENCY(IF(('Physician Group Data'!N:N = 'Front Page'!B48)*('Physician Group Data'!O:O = 'Front Page'!C48),_xlfn.NUMBERVALUE('Physician Group Data'!A$1:A$2)),_xlfn.NUMBERVALUE('Physician Group Data'!A$1:A$2))&gt;0)))</f>
        <v/>
      </c>
      <c r="F48" s="74"/>
      <c r="G48" s="74"/>
      <c r="H48" s="74"/>
      <c r="I48" s="76"/>
    </row>
    <row r="49" spans="1:9" x14ac:dyDescent="0.45">
      <c r="A49" s="51"/>
      <c r="B49" s="56"/>
      <c r="C49" s="58"/>
      <c r="D49" s="81"/>
      <c r="E49" s="58" t="str" cm="1">
        <f t="array" ref="E49">IF(B49="","",SUM(--(FREQUENCY(IF(('Physician Group Data'!N:N = 'Front Page'!B49)*('Physician Group Data'!O:O = 'Front Page'!C49),_xlfn.NUMBERVALUE('Physician Group Data'!A$1:A$2)),_xlfn.NUMBERVALUE('Physician Group Data'!A$1:A$2))&gt;0)))</f>
        <v/>
      </c>
      <c r="F49" s="74"/>
      <c r="G49" s="74"/>
      <c r="H49" s="74"/>
      <c r="I49" s="76"/>
    </row>
    <row r="50" spans="1:9" ht="14.1" thickBot="1" x14ac:dyDescent="0.5">
      <c r="A50" s="51"/>
      <c r="B50" s="57"/>
      <c r="C50" s="59"/>
      <c r="D50" s="82"/>
      <c r="E50" s="59" t="str" cm="1">
        <f t="array" ref="E50">IF(B50="","",SUM(--(FREQUENCY(IF(('Physician Group Data'!N:N = 'Front Page'!B50)*('Physician Group Data'!O:O = 'Front Page'!C50),_xlfn.NUMBERVALUE('Physician Group Data'!A$1:A$2)),_xlfn.NUMBERVALUE('Physician Group Data'!A$1:A$2))&gt;0)))</f>
        <v/>
      </c>
      <c r="F50" s="77"/>
      <c r="G50" s="77"/>
      <c r="H50" s="77"/>
      <c r="I50" s="78"/>
    </row>
  </sheetData>
  <sheetProtection algorithmName="SHA-512" hashValue="2+4eXOqFK/pFPmav+dWbJP6kCMaO03oxdS25JTjS/nUDzvt6JMhaqIWZ5ar5a3gMsYR70s5ClCCfO7x/24Ao5w==" saltValue="KNvpYq6+nrJrlyPUlHFnPw==" spinCount="100000" sheet="1" objects="1" scenarios="1" selectLockedCells="1"/>
  <mergeCells count="8">
    <mergeCell ref="F34:G34"/>
    <mergeCell ref="H34:I34"/>
    <mergeCell ref="B33:I33"/>
    <mergeCell ref="A1:B1"/>
    <mergeCell ref="A2:B2"/>
    <mergeCell ref="B9:C9"/>
    <mergeCell ref="B23:C23"/>
    <mergeCell ref="B18:C18"/>
  </mergeCells>
  <conditionalFormatting sqref="C11">
    <cfRule type="containsText" dxfId="122" priority="49" operator="containsText" text="Please">
      <formula>NOT(ISERROR(SEARCH("Please",C11)))</formula>
    </cfRule>
  </conditionalFormatting>
  <conditionalFormatting sqref="C19:C20">
    <cfRule type="containsText" dxfId="121" priority="47" operator="containsText" text="Errors">
      <formula>NOT(ISERROR(SEARCH("Errors",C19)))</formula>
    </cfRule>
    <cfRule type="containsText" dxfId="120" priority="48" operator="containsText" text="Please">
      <formula>NOT(ISERROR(SEARCH("Please",C19)))</formula>
    </cfRule>
  </conditionalFormatting>
  <conditionalFormatting sqref="F36:I36">
    <cfRule type="expression" dxfId="119" priority="16">
      <formula>$E$36=""</formula>
    </cfRule>
  </conditionalFormatting>
  <conditionalFormatting sqref="F37:I37">
    <cfRule type="expression" dxfId="118" priority="15">
      <formula>$E$37=""</formula>
    </cfRule>
  </conditionalFormatting>
  <conditionalFormatting sqref="F38:I38">
    <cfRule type="expression" dxfId="117" priority="14">
      <formula>$E$38=""</formula>
    </cfRule>
  </conditionalFormatting>
  <conditionalFormatting sqref="F39:I39">
    <cfRule type="expression" dxfId="116" priority="50">
      <formula>$E$39=""</formula>
    </cfRule>
  </conditionalFormatting>
  <conditionalFormatting sqref="F40:I40">
    <cfRule type="expression" dxfId="115" priority="12">
      <formula>$E$40=""</formula>
    </cfRule>
  </conditionalFormatting>
  <conditionalFormatting sqref="F41:I41">
    <cfRule type="expression" dxfId="114" priority="11">
      <formula>$E$41=""</formula>
    </cfRule>
  </conditionalFormatting>
  <conditionalFormatting sqref="F42:I42">
    <cfRule type="expression" dxfId="113" priority="10">
      <formula>$E$42=""</formula>
    </cfRule>
  </conditionalFormatting>
  <conditionalFormatting sqref="F43:I43">
    <cfRule type="expression" dxfId="112" priority="9">
      <formula>$E$43=""</formula>
    </cfRule>
  </conditionalFormatting>
  <conditionalFormatting sqref="F44:I44">
    <cfRule type="expression" dxfId="111" priority="8">
      <formula>$E$44=""</formula>
    </cfRule>
  </conditionalFormatting>
  <conditionalFormatting sqref="F45:I45">
    <cfRule type="expression" dxfId="110" priority="7">
      <formula>$E$45=""</formula>
    </cfRule>
  </conditionalFormatting>
  <conditionalFormatting sqref="F46:I46">
    <cfRule type="expression" dxfId="109" priority="6">
      <formula>$E$46=""</formula>
    </cfRule>
  </conditionalFormatting>
  <conditionalFormatting sqref="F47:I47">
    <cfRule type="expression" dxfId="108" priority="5">
      <formula>$E$47=""</formula>
    </cfRule>
  </conditionalFormatting>
  <conditionalFormatting sqref="F48:I48">
    <cfRule type="expression" dxfId="107" priority="4">
      <formula>$E$48=""</formula>
    </cfRule>
  </conditionalFormatting>
  <conditionalFormatting sqref="F49:I49">
    <cfRule type="expression" dxfId="106" priority="3">
      <formula>$E$49=""</formula>
    </cfRule>
  </conditionalFormatting>
  <conditionalFormatting sqref="F50:I50">
    <cfRule type="expression" dxfId="105" priority="2">
      <formula>$E$50=""</formula>
    </cfRule>
  </conditionalFormatting>
  <conditionalFormatting sqref="F36:I50">
    <cfRule type="notContainsBlanks" dxfId="104" priority="1">
      <formula>LEN(TRIM(F36))&gt;0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Drop Down 2">
              <controlPr defaultSize="0" autoLine="0" autoPict="0">
                <anchor moveWithCells="1">
                  <from>
                    <xdr:col>2</xdr:col>
                    <xdr:colOff>19050</xdr:colOff>
                    <xdr:row>9</xdr:row>
                    <xdr:rowOff>171450</xdr:rowOff>
                  </from>
                  <to>
                    <xdr:col>2</xdr:col>
                    <xdr:colOff>3790950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5" name="btnSave">
              <controlPr defaultSize="0" print="0" autoFill="0" autoPict="0" macro="[0]!btnSave_Click">
                <anchor moveWithCells="1" sizeWithCells="1">
                  <from>
                    <xdr:col>2</xdr:col>
                    <xdr:colOff>3790950</xdr:colOff>
                    <xdr:row>2</xdr:row>
                    <xdr:rowOff>38100</xdr:rowOff>
                  </from>
                  <to>
                    <xdr:col>7</xdr:col>
                    <xdr:colOff>247650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6" name="Button 5">
              <controlPr defaultSize="0" print="0" autoFill="0" autoPict="0" macro="[0]!table2DataReview">
                <anchor moveWithCells="1" sizeWithCells="1">
                  <from>
                    <xdr:col>1</xdr:col>
                    <xdr:colOff>2038350</xdr:colOff>
                    <xdr:row>13</xdr:row>
                    <xdr:rowOff>114300</xdr:rowOff>
                  </from>
                  <to>
                    <xdr:col>2</xdr:col>
                    <xdr:colOff>1847850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D8DE8931-6747-4D23-B407-F5E5350F659C}">
            <xm:f>'System Data'!$A$20</xm:f>
            <x14:dxf>
              <font>
                <color theme="0"/>
              </font>
            </x14:dxf>
          </x14:cfRule>
          <xm:sqref>A6</xm:sqref>
        </x14:conditionalFormatting>
        <x14:conditionalFormatting xmlns:xm="http://schemas.microsoft.com/office/excel/2006/main">
          <x14:cfRule type="expression" priority="45" id="{68325DD9-62CF-4191-AA69-75EB96133A76}">
            <xm:f>'System Data'!$A$21</xm:f>
            <x14:dxf>
              <font>
                <color theme="0"/>
              </font>
            </x14:dxf>
          </x14:cfRule>
          <xm:sqref>A7</xm:sqref>
        </x14:conditionalFormatting>
        <x14:conditionalFormatting xmlns:xm="http://schemas.microsoft.com/office/excel/2006/main">
          <x14:cfRule type="expression" priority="44" id="{462CEA0B-FCEA-4710-9958-11605CF0A6AD}">
            <xm:f>'System Data'!$A$18</xm:f>
            <x14:dxf>
              <font>
                <color theme="0"/>
              </font>
            </x14:dxf>
          </x14:cfRule>
          <xm:sqref>B5</xm:sqref>
        </x14:conditionalFormatting>
        <x14:conditionalFormatting xmlns:xm="http://schemas.microsoft.com/office/excel/2006/main">
          <x14:cfRule type="expression" priority="43" id="{B4B6579E-A783-4E64-92FC-78BA9735DFB0}">
            <xm:f>'System Data'!$A$23</xm:f>
            <x14:dxf>
              <font>
                <color theme="0"/>
              </font>
            </x14:dxf>
          </x14:cfRule>
          <xm:sqref>B10</xm:sqref>
        </x14:conditionalFormatting>
        <x14:conditionalFormatting xmlns:xm="http://schemas.microsoft.com/office/excel/2006/main">
          <x14:cfRule type="expression" priority="42" id="{BEC9BFB9-B58D-49C0-8F3B-6A7A41A3B3EA}">
            <xm:f>'System Data'!$A$24</xm:f>
            <x14:dxf>
              <font>
                <color theme="0"/>
              </font>
            </x14:dxf>
          </x14:cfRule>
          <xm:sqref>B11</xm:sqref>
        </x14:conditionalFormatting>
        <x14:conditionalFormatting xmlns:xm="http://schemas.microsoft.com/office/excel/2006/main">
          <x14:cfRule type="expression" priority="39" id="{B63AF5F8-CB42-4C19-887D-7AD3975106CF}">
            <xm:f>'System Data'!$A$25</xm:f>
            <x14:dxf>
              <font>
                <color theme="0"/>
              </font>
            </x14:dxf>
          </x14:cfRule>
          <xm:sqref>B12</xm:sqref>
        </x14:conditionalFormatting>
        <x14:conditionalFormatting xmlns:xm="http://schemas.microsoft.com/office/excel/2006/main">
          <x14:cfRule type="expression" priority="38" id="{1CD4E416-3FA3-4A3E-A231-902C5F70ED23}">
            <xm:f>'System Data'!$A$26</xm:f>
            <x14:dxf>
              <font>
                <color theme="0"/>
              </font>
            </x14:dxf>
          </x14:cfRule>
          <xm:sqref>B13</xm:sqref>
        </x14:conditionalFormatting>
        <x14:conditionalFormatting xmlns:xm="http://schemas.microsoft.com/office/excel/2006/main">
          <x14:cfRule type="expression" priority="35" id="{91996EA7-A496-44BF-819B-58D72F43E095}">
            <xm:f>'System Data'!$A$35</xm:f>
            <x14:dxf>
              <font>
                <color theme="0"/>
              </font>
            </x14:dxf>
          </x14:cfRule>
          <xm:sqref>B25</xm:sqref>
        </x14:conditionalFormatting>
        <x14:conditionalFormatting xmlns:xm="http://schemas.microsoft.com/office/excel/2006/main">
          <x14:cfRule type="expression" priority="34" id="{E3A07E76-D0DF-454E-B2C5-E645B9EC67D7}">
            <xm:f>'System Data'!$A$36</xm:f>
            <x14:dxf>
              <font>
                <color theme="0"/>
              </font>
            </x14:dxf>
          </x14:cfRule>
          <xm:sqref>B26</xm:sqref>
        </x14:conditionalFormatting>
        <x14:conditionalFormatting xmlns:xm="http://schemas.microsoft.com/office/excel/2006/main">
          <x14:cfRule type="expression" priority="33" id="{A8605318-4E15-43CE-BE22-2F537C6C8BC9}">
            <xm:f>'System Data'!$A$37</xm:f>
            <x14:dxf>
              <font>
                <color theme="0"/>
              </font>
            </x14:dxf>
          </x14:cfRule>
          <xm:sqref>B27</xm:sqref>
        </x14:conditionalFormatting>
        <x14:conditionalFormatting xmlns:xm="http://schemas.microsoft.com/office/excel/2006/main">
          <x14:cfRule type="expression" priority="32" id="{FB627C05-1934-4EFA-B135-4453CEB4235F}">
            <xm:f>'System Data'!$A$38</xm:f>
            <x14:dxf>
              <font>
                <color theme="0"/>
              </font>
            </x14:dxf>
          </x14:cfRule>
          <xm:sqref>B28</xm:sqref>
        </x14:conditionalFormatting>
        <x14:conditionalFormatting xmlns:xm="http://schemas.microsoft.com/office/excel/2006/main">
          <x14:cfRule type="expression" priority="31" id="{D0AF5F63-4F85-48DB-B974-EB44DF52B37C}">
            <xm:f>'System Data'!$A$20</xm:f>
            <x14:dxf>
              <fill>
                <patternFill patternType="none">
                  <bgColor auto="1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expression" priority="30" id="{D5EE915C-5DE1-4B29-90AF-941094B51AA8}">
            <xm:f>'System Data'!$A$21</xm:f>
            <x14:dxf>
              <fill>
                <patternFill patternType="none">
                  <bgColor auto="1"/>
                </patternFill>
              </fill>
            </x14:dxf>
          </x14:cfRule>
          <xm:sqref>B7</xm:sqref>
        </x14:conditionalFormatting>
        <x14:conditionalFormatting xmlns:xm="http://schemas.microsoft.com/office/excel/2006/main">
          <x14:cfRule type="expression" priority="29" id="{140F316D-C7DF-4718-9BE6-EF2441DBF446}">
            <xm:f>'System Data'!$A$23</xm:f>
            <x14:dxf>
              <fill>
                <patternFill patternType="none">
                  <bgColor auto="1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expression" priority="28" id="{25471DF6-4014-462F-ADEA-888C3C8DDD67}">
            <xm:f>'System Data'!$A$25</xm:f>
            <x14:dxf>
              <fill>
                <patternFill patternType="none">
                  <bgColor auto="1"/>
                </patternFill>
              </fill>
            </x14:dxf>
          </x14:cfRule>
          <xm:sqref>C12</xm:sqref>
        </x14:conditionalFormatting>
        <x14:conditionalFormatting xmlns:xm="http://schemas.microsoft.com/office/excel/2006/main">
          <x14:cfRule type="expression" priority="27" id="{0979B50F-9984-4DB6-A14A-A071B5FBF961}">
            <xm:f>'System Data'!$A$26</xm:f>
            <x14:dxf>
              <fill>
                <patternFill patternType="none">
                  <bgColor auto="1"/>
                </patternFill>
              </fill>
            </x14:dxf>
          </x14:cfRule>
          <xm:sqref>C13</xm:sqref>
        </x14:conditionalFormatting>
        <x14:conditionalFormatting xmlns:xm="http://schemas.microsoft.com/office/excel/2006/main">
          <x14:cfRule type="expression" priority="26" id="{112F981B-F12E-407B-923B-83EF7D86FF7A}">
            <xm:f>'System Data'!$A$35</xm:f>
            <x14:dxf>
              <fill>
                <patternFill patternType="none">
                  <bgColor auto="1"/>
                </patternFill>
              </fill>
            </x14:dxf>
          </x14:cfRule>
          <xm:sqref>C25</xm:sqref>
        </x14:conditionalFormatting>
        <x14:conditionalFormatting xmlns:xm="http://schemas.microsoft.com/office/excel/2006/main">
          <x14:cfRule type="expression" priority="19" id="{E7DA044A-FD83-4CFE-9B8E-D65A5283D658}">
            <xm:f>'System Data'!$A$36</xm:f>
            <x14:dxf>
              <fill>
                <patternFill>
                  <bgColor theme="0"/>
                </patternFill>
              </fill>
            </x14:dxf>
          </x14:cfRule>
          <xm:sqref>C26</xm:sqref>
        </x14:conditionalFormatting>
        <x14:conditionalFormatting xmlns:xm="http://schemas.microsoft.com/office/excel/2006/main">
          <x14:cfRule type="expression" priority="18" id="{9CC847E8-5D57-4D9A-B0A2-79E5ACC3E3D8}">
            <xm:f>'System Data'!$A$37</xm:f>
            <x14:dxf>
              <fill>
                <patternFill>
                  <bgColor theme="0"/>
                </patternFill>
              </fill>
            </x14:dxf>
          </x14:cfRule>
          <xm:sqref>C27</xm:sqref>
        </x14:conditionalFormatting>
        <x14:conditionalFormatting xmlns:xm="http://schemas.microsoft.com/office/excel/2006/main">
          <x14:cfRule type="expression" priority="17" id="{105A375F-9160-47EC-8F96-49E8E8A5E369}">
            <xm:f>'System Data'!$A$38</xm:f>
            <x14:dxf>
              <fill>
                <patternFill>
                  <bgColor theme="0"/>
                </patternFill>
              </fill>
            </x14:dxf>
          </x14:cfRule>
          <xm:sqref>C28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rgb="FF145682"/>
  </sheetPr>
  <dimension ref="A1:Q604"/>
  <sheetViews>
    <sheetView showGridLines="0" zoomScaleNormal="100" workbookViewId="0">
      <selection activeCell="A2" sqref="A2"/>
    </sheetView>
  </sheetViews>
  <sheetFormatPr defaultColWidth="9" defaultRowHeight="13.8" x14ac:dyDescent="0.45"/>
  <cols>
    <col min="1" max="1" width="21.37890625" bestFit="1" customWidth="1"/>
    <col min="2" max="2" width="20.47265625" bestFit="1" customWidth="1"/>
    <col min="3" max="3" width="24.234375" bestFit="1" customWidth="1"/>
    <col min="4" max="5" width="19.234375" bestFit="1" customWidth="1"/>
    <col min="6" max="6" width="25.140625" bestFit="1" customWidth="1"/>
    <col min="7" max="7" width="19.6171875" bestFit="1" customWidth="1"/>
    <col min="8" max="8" width="12.47265625" bestFit="1" customWidth="1"/>
    <col min="9" max="9" width="18.234375" bestFit="1" customWidth="1"/>
    <col min="10" max="10" width="21.47265625" bestFit="1" customWidth="1"/>
    <col min="11" max="11" width="15.6171875" style="101" bestFit="1" customWidth="1"/>
    <col min="12" max="13" width="44.76171875" style="45" bestFit="1" customWidth="1"/>
    <col min="14" max="14" width="26.37890625" style="45" bestFit="1" customWidth="1"/>
    <col min="15" max="15" width="14.76171875" style="45" bestFit="1" customWidth="1"/>
    <col min="16" max="16" width="27.76171875" style="45" bestFit="1" customWidth="1"/>
    <col min="17" max="17" width="27.76171875" style="45" customWidth="1"/>
    <col min="18" max="16384" width="9" style="46"/>
  </cols>
  <sheetData>
    <row r="1" spans="1:17" ht="12.3" x14ac:dyDescent="0.4">
      <c r="A1" s="62" t="s">
        <v>56</v>
      </c>
      <c r="B1" s="62" t="s">
        <v>57</v>
      </c>
      <c r="C1" s="84" t="s">
        <v>58</v>
      </c>
      <c r="D1" s="84" t="s">
        <v>59</v>
      </c>
      <c r="E1" s="84" t="s">
        <v>117</v>
      </c>
      <c r="F1" s="98" t="s">
        <v>60</v>
      </c>
      <c r="G1" s="84" t="s">
        <v>61</v>
      </c>
      <c r="H1" s="84" t="s">
        <v>62</v>
      </c>
      <c r="I1" s="85" t="s">
        <v>63</v>
      </c>
      <c r="J1" s="85" t="s">
        <v>64</v>
      </c>
      <c r="K1" s="85" t="s">
        <v>241</v>
      </c>
      <c r="L1" s="62" t="s">
        <v>65</v>
      </c>
      <c r="M1" s="62" t="s">
        <v>66</v>
      </c>
      <c r="N1" s="62" t="s">
        <v>67</v>
      </c>
      <c r="O1" s="62" t="s">
        <v>68</v>
      </c>
      <c r="P1" s="62" t="s">
        <v>69</v>
      </c>
      <c r="Q1" s="62" t="s">
        <v>70</v>
      </c>
    </row>
    <row r="2" spans="1:17" x14ac:dyDescent="0.45">
      <c r="A2" s="86"/>
      <c r="B2" s="86"/>
      <c r="C2" s="86"/>
      <c r="D2" s="86"/>
      <c r="E2" s="95"/>
      <c r="F2" s="95"/>
      <c r="G2" s="96"/>
      <c r="H2" s="99"/>
      <c r="I2" s="97"/>
      <c r="J2" s="87"/>
      <c r="K2" s="100"/>
      <c r="L2" s="47"/>
      <c r="M2" s="47"/>
      <c r="N2" s="47"/>
      <c r="O2" s="47"/>
      <c r="P2" s="47"/>
      <c r="Q2" s="47"/>
    </row>
    <row r="3" spans="1:17" x14ac:dyDescent="0.45">
      <c r="A3" s="86"/>
      <c r="B3" s="86"/>
      <c r="C3" s="86"/>
      <c r="D3" s="86"/>
      <c r="E3" s="95"/>
      <c r="F3" s="95"/>
      <c r="G3" s="96"/>
      <c r="H3" s="99"/>
      <c r="I3" s="97"/>
      <c r="J3" s="87"/>
      <c r="K3" s="100"/>
      <c r="L3" s="47"/>
      <c r="M3" s="47"/>
      <c r="N3" s="47"/>
      <c r="O3" s="47"/>
      <c r="P3" s="47"/>
      <c r="Q3" s="47"/>
    </row>
    <row r="4" spans="1:17" x14ac:dyDescent="0.45">
      <c r="A4" s="86"/>
      <c r="B4" s="86"/>
      <c r="C4" s="86"/>
      <c r="D4" s="86"/>
      <c r="E4" s="95"/>
      <c r="F4" s="95"/>
      <c r="G4" s="96"/>
      <c r="H4" s="99"/>
      <c r="I4" s="97"/>
      <c r="J4" s="87"/>
      <c r="K4" s="100"/>
      <c r="L4" s="47"/>
      <c r="M4" s="47"/>
      <c r="N4" s="47"/>
      <c r="O4" s="47"/>
      <c r="P4" s="47"/>
      <c r="Q4" s="47"/>
    </row>
    <row r="5" spans="1:17" x14ac:dyDescent="0.45">
      <c r="A5" s="86"/>
      <c r="B5" s="86"/>
      <c r="C5" s="86"/>
      <c r="D5" s="86"/>
      <c r="E5" s="95"/>
      <c r="F5" s="95"/>
      <c r="G5" s="96"/>
      <c r="H5" s="99"/>
      <c r="I5" s="97"/>
      <c r="J5" s="87"/>
      <c r="K5" s="100"/>
      <c r="L5" s="47"/>
      <c r="M5" s="47"/>
      <c r="N5" s="47"/>
      <c r="O5" s="47"/>
      <c r="P5" s="47"/>
      <c r="Q5" s="47"/>
    </row>
    <row r="6" spans="1:17" x14ac:dyDescent="0.45">
      <c r="A6" s="86"/>
      <c r="B6" s="86"/>
      <c r="C6" s="86"/>
      <c r="D6" s="86"/>
      <c r="E6" s="95"/>
      <c r="F6" s="95"/>
      <c r="G6" s="96"/>
      <c r="H6" s="99"/>
      <c r="I6" s="97"/>
      <c r="J6" s="87"/>
      <c r="K6" s="100"/>
      <c r="L6" s="47"/>
      <c r="M6" s="47"/>
      <c r="N6" s="47"/>
      <c r="O6" s="47"/>
      <c r="P6" s="47"/>
      <c r="Q6" s="47"/>
    </row>
    <row r="7" spans="1:17" x14ac:dyDescent="0.45">
      <c r="A7" s="86"/>
      <c r="B7" s="86"/>
      <c r="C7" s="86"/>
      <c r="D7" s="86"/>
      <c r="E7" s="95"/>
      <c r="F7" s="95"/>
      <c r="G7" s="96"/>
      <c r="H7" s="99"/>
      <c r="I7" s="97"/>
      <c r="J7" s="87"/>
      <c r="K7" s="100"/>
      <c r="L7" s="47"/>
      <c r="M7" s="47"/>
      <c r="N7" s="47"/>
      <c r="O7" s="47"/>
      <c r="P7" s="47"/>
      <c r="Q7" s="47"/>
    </row>
    <row r="8" spans="1:17" x14ac:dyDescent="0.45">
      <c r="A8" s="86"/>
      <c r="B8" s="86"/>
      <c r="C8" s="86"/>
      <c r="D8" s="86"/>
      <c r="E8" s="95"/>
      <c r="F8" s="95"/>
      <c r="G8" s="96"/>
      <c r="H8" s="99"/>
      <c r="I8" s="97"/>
      <c r="J8" s="87"/>
      <c r="K8" s="100"/>
      <c r="L8" s="47"/>
      <c r="M8" s="47"/>
      <c r="N8" s="47"/>
      <c r="O8" s="47"/>
      <c r="P8" s="47"/>
      <c r="Q8" s="47"/>
    </row>
    <row r="9" spans="1:17" x14ac:dyDescent="0.45">
      <c r="A9" s="86"/>
      <c r="B9" s="86"/>
      <c r="C9" s="86"/>
      <c r="D9" s="86"/>
      <c r="E9" s="95"/>
      <c r="F9" s="95"/>
      <c r="G9" s="96"/>
      <c r="H9" s="99"/>
      <c r="I9" s="97"/>
      <c r="J9" s="87"/>
      <c r="K9" s="100"/>
      <c r="L9" s="47"/>
      <c r="M9" s="47"/>
      <c r="N9" s="47"/>
      <c r="O9" s="47"/>
      <c r="P9" s="47"/>
      <c r="Q9" s="47"/>
    </row>
    <row r="10" spans="1:17" x14ac:dyDescent="0.45">
      <c r="A10" s="86"/>
      <c r="B10" s="86"/>
      <c r="C10" s="86"/>
      <c r="D10" s="86"/>
      <c r="E10" s="95"/>
      <c r="F10" s="95"/>
      <c r="G10" s="96"/>
      <c r="H10" s="99"/>
      <c r="I10" s="97"/>
      <c r="J10" s="87"/>
      <c r="K10" s="100"/>
      <c r="L10" s="47"/>
      <c r="M10" s="47"/>
      <c r="N10" s="47"/>
      <c r="O10" s="47"/>
      <c r="P10" s="47"/>
      <c r="Q10" s="47"/>
    </row>
    <row r="11" spans="1:17" x14ac:dyDescent="0.45">
      <c r="A11" s="86"/>
      <c r="B11" s="86"/>
      <c r="C11" s="86"/>
      <c r="D11" s="86"/>
      <c r="E11" s="95"/>
      <c r="F11" s="95"/>
      <c r="G11" s="96"/>
      <c r="H11" s="99"/>
      <c r="I11" s="97"/>
      <c r="J11" s="87"/>
      <c r="K11" s="100"/>
      <c r="L11" s="47"/>
      <c r="M11" s="47"/>
      <c r="N11" s="47"/>
      <c r="O11" s="47"/>
      <c r="P11" s="47"/>
      <c r="Q11" s="47"/>
    </row>
    <row r="12" spans="1:17" x14ac:dyDescent="0.45">
      <c r="A12" s="86"/>
      <c r="B12" s="86"/>
      <c r="C12" s="86"/>
      <c r="D12" s="86"/>
      <c r="E12" s="95"/>
      <c r="F12" s="95"/>
      <c r="G12" s="96"/>
      <c r="H12" s="99"/>
      <c r="I12" s="97"/>
      <c r="J12" s="87"/>
      <c r="K12" s="100"/>
      <c r="L12" s="47"/>
      <c r="M12" s="47"/>
      <c r="N12" s="47"/>
      <c r="O12" s="47"/>
      <c r="P12" s="47"/>
      <c r="Q12" s="47"/>
    </row>
    <row r="13" spans="1:17" x14ac:dyDescent="0.45">
      <c r="A13" s="86"/>
      <c r="B13" s="86"/>
      <c r="C13" s="86"/>
      <c r="D13" s="86"/>
      <c r="E13" s="95"/>
      <c r="F13" s="95"/>
      <c r="G13" s="96"/>
      <c r="H13" s="99"/>
      <c r="I13" s="97"/>
      <c r="J13" s="87"/>
      <c r="K13" s="100"/>
      <c r="L13" s="47"/>
      <c r="M13" s="47"/>
      <c r="N13" s="47"/>
      <c r="O13" s="47"/>
      <c r="P13" s="47"/>
      <c r="Q13" s="47"/>
    </row>
    <row r="14" spans="1:17" x14ac:dyDescent="0.45">
      <c r="A14" s="86"/>
      <c r="B14" s="86"/>
      <c r="C14" s="86"/>
      <c r="D14" s="86"/>
      <c r="E14" s="95"/>
      <c r="F14" s="95"/>
      <c r="G14" s="96"/>
      <c r="H14" s="99"/>
      <c r="I14" s="97"/>
      <c r="J14" s="87"/>
      <c r="K14" s="100"/>
      <c r="L14" s="47"/>
      <c r="M14" s="47"/>
      <c r="N14" s="47"/>
      <c r="O14" s="47"/>
      <c r="P14" s="47"/>
      <c r="Q14" s="47"/>
    </row>
    <row r="15" spans="1:17" x14ac:dyDescent="0.45">
      <c r="A15" s="86"/>
      <c r="B15" s="86"/>
      <c r="C15" s="86"/>
      <c r="D15" s="86"/>
      <c r="E15" s="95"/>
      <c r="F15" s="95"/>
      <c r="G15" s="96"/>
      <c r="H15" s="99"/>
      <c r="I15" s="97"/>
      <c r="J15" s="87"/>
      <c r="K15" s="100"/>
      <c r="L15" s="47"/>
      <c r="M15" s="47"/>
      <c r="N15" s="47"/>
      <c r="O15" s="47"/>
      <c r="P15" s="47"/>
      <c r="Q15" s="47"/>
    </row>
    <row r="16" spans="1:17" x14ac:dyDescent="0.45">
      <c r="A16" s="86"/>
      <c r="B16" s="86"/>
      <c r="C16" s="86"/>
      <c r="D16" s="86"/>
      <c r="E16" s="95"/>
      <c r="F16" s="95"/>
      <c r="G16" s="96"/>
      <c r="H16" s="99"/>
      <c r="I16" s="97"/>
      <c r="J16" s="87"/>
      <c r="K16" s="100"/>
      <c r="L16" s="47"/>
      <c r="M16" s="47"/>
      <c r="N16" s="47"/>
      <c r="O16" s="47"/>
      <c r="P16" s="47"/>
      <c r="Q16" s="47"/>
    </row>
    <row r="17" spans="1:17" x14ac:dyDescent="0.45">
      <c r="A17" s="86"/>
      <c r="B17" s="86"/>
      <c r="C17" s="86"/>
      <c r="D17" s="86"/>
      <c r="E17" s="95"/>
      <c r="F17" s="95"/>
      <c r="G17" s="96"/>
      <c r="H17" s="99"/>
      <c r="I17" s="97"/>
      <c r="J17" s="87"/>
      <c r="K17" s="100"/>
      <c r="L17" s="47"/>
      <c r="M17" s="47"/>
      <c r="N17" s="47"/>
      <c r="O17" s="47"/>
      <c r="P17" s="47"/>
      <c r="Q17" s="47"/>
    </row>
    <row r="18" spans="1:17" x14ac:dyDescent="0.45">
      <c r="A18" s="86"/>
      <c r="B18" s="86"/>
      <c r="C18" s="86"/>
      <c r="D18" s="86"/>
      <c r="E18" s="95"/>
      <c r="F18" s="95"/>
      <c r="G18" s="96"/>
      <c r="H18" s="99"/>
      <c r="I18" s="97"/>
      <c r="J18" s="87"/>
      <c r="K18" s="100"/>
      <c r="L18" s="47"/>
      <c r="M18" s="47"/>
      <c r="N18" s="47"/>
      <c r="O18" s="47"/>
      <c r="P18" s="47"/>
      <c r="Q18" s="47"/>
    </row>
    <row r="19" spans="1:17" x14ac:dyDescent="0.45">
      <c r="A19" s="86"/>
      <c r="B19" s="86"/>
      <c r="C19" s="86"/>
      <c r="D19" s="86"/>
      <c r="E19" s="95"/>
      <c r="F19" s="95"/>
      <c r="G19" s="96"/>
      <c r="H19" s="99"/>
      <c r="I19" s="97"/>
      <c r="J19" s="87"/>
      <c r="K19" s="100"/>
      <c r="L19" s="47"/>
      <c r="M19" s="47"/>
      <c r="N19" s="47"/>
      <c r="O19" s="47"/>
      <c r="P19" s="47"/>
      <c r="Q19" s="47"/>
    </row>
    <row r="20" spans="1:17" x14ac:dyDescent="0.45">
      <c r="A20" s="86"/>
      <c r="B20" s="86"/>
      <c r="C20" s="86"/>
      <c r="D20" s="86"/>
      <c r="E20" s="95"/>
      <c r="F20" s="95"/>
      <c r="G20" s="96"/>
      <c r="H20" s="99"/>
      <c r="I20" s="97"/>
      <c r="J20" s="87"/>
      <c r="K20" s="100"/>
      <c r="L20" s="47"/>
      <c r="M20" s="47"/>
      <c r="N20" s="47"/>
      <c r="O20" s="47"/>
      <c r="P20" s="47"/>
      <c r="Q20" s="47"/>
    </row>
    <row r="21" spans="1:17" x14ac:dyDescent="0.45">
      <c r="A21" s="86"/>
      <c r="B21" s="86"/>
      <c r="C21" s="86"/>
      <c r="D21" s="86"/>
      <c r="E21" s="95"/>
      <c r="F21" s="95"/>
      <c r="G21" s="96"/>
      <c r="H21" s="99"/>
      <c r="I21" s="97"/>
      <c r="J21" s="87"/>
      <c r="K21" s="100"/>
      <c r="L21" s="47"/>
      <c r="M21" s="47"/>
      <c r="N21" s="47"/>
      <c r="O21" s="47"/>
      <c r="P21" s="47"/>
      <c r="Q21" s="47"/>
    </row>
    <row r="22" spans="1:17" x14ac:dyDescent="0.45">
      <c r="A22" s="86"/>
      <c r="B22" s="86"/>
      <c r="C22" s="86"/>
      <c r="D22" s="86"/>
      <c r="E22" s="95"/>
      <c r="F22" s="95"/>
      <c r="G22" s="96"/>
      <c r="H22" s="99"/>
      <c r="I22" s="97"/>
      <c r="J22" s="87"/>
      <c r="K22" s="100"/>
      <c r="L22" s="47"/>
      <c r="M22" s="47"/>
      <c r="N22" s="47"/>
      <c r="O22" s="47"/>
      <c r="P22" s="47"/>
      <c r="Q22" s="47"/>
    </row>
    <row r="23" spans="1:17" x14ac:dyDescent="0.45">
      <c r="A23" s="86"/>
      <c r="B23" s="86"/>
      <c r="C23" s="86"/>
      <c r="D23" s="86"/>
      <c r="E23" s="95"/>
      <c r="F23" s="95"/>
      <c r="G23" s="96"/>
      <c r="H23" s="99"/>
      <c r="I23" s="97"/>
      <c r="J23" s="87"/>
      <c r="K23" s="100"/>
      <c r="L23" s="47"/>
      <c r="M23" s="47"/>
      <c r="N23" s="47"/>
      <c r="O23" s="47"/>
      <c r="P23" s="47"/>
      <c r="Q23" s="47"/>
    </row>
    <row r="24" spans="1:17" x14ac:dyDescent="0.45">
      <c r="A24" s="86"/>
      <c r="B24" s="86"/>
      <c r="C24" s="86"/>
      <c r="D24" s="86"/>
      <c r="E24" s="95"/>
      <c r="F24" s="95"/>
      <c r="G24" s="96"/>
      <c r="H24" s="99"/>
      <c r="I24" s="97"/>
      <c r="J24" s="87"/>
      <c r="K24" s="100"/>
      <c r="L24" s="47"/>
      <c r="M24" s="47"/>
      <c r="N24" s="47"/>
      <c r="O24" s="47"/>
      <c r="P24" s="47"/>
      <c r="Q24" s="47"/>
    </row>
    <row r="25" spans="1:17" x14ac:dyDescent="0.45">
      <c r="A25" s="86"/>
      <c r="B25" s="86"/>
      <c r="C25" s="86"/>
      <c r="D25" s="86"/>
      <c r="E25" s="95"/>
      <c r="F25" s="95"/>
      <c r="G25" s="96"/>
      <c r="H25" s="99"/>
      <c r="I25" s="97"/>
      <c r="J25" s="87"/>
      <c r="K25" s="100"/>
      <c r="L25" s="47"/>
      <c r="M25" s="47"/>
      <c r="N25" s="47"/>
      <c r="O25" s="47"/>
      <c r="P25" s="47"/>
      <c r="Q25" s="47"/>
    </row>
    <row r="26" spans="1:17" x14ac:dyDescent="0.45">
      <c r="A26" s="86"/>
      <c r="B26" s="86"/>
      <c r="C26" s="86"/>
      <c r="D26" s="86"/>
      <c r="E26" s="95"/>
      <c r="F26" s="95"/>
      <c r="G26" s="96"/>
      <c r="H26" s="99"/>
      <c r="I26" s="97"/>
      <c r="J26" s="87"/>
      <c r="K26" s="100"/>
      <c r="L26" s="47"/>
      <c r="M26" s="47"/>
      <c r="N26" s="47"/>
      <c r="O26" s="47"/>
      <c r="P26" s="47"/>
      <c r="Q26" s="47"/>
    </row>
    <row r="27" spans="1:17" x14ac:dyDescent="0.45">
      <c r="A27" s="86"/>
      <c r="B27" s="86"/>
      <c r="C27" s="86"/>
      <c r="D27" s="86"/>
      <c r="E27" s="95"/>
      <c r="F27" s="95"/>
      <c r="G27" s="96"/>
      <c r="H27" s="99"/>
      <c r="I27" s="97"/>
      <c r="J27" s="87"/>
      <c r="K27" s="100"/>
      <c r="L27" s="47"/>
      <c r="M27" s="47"/>
      <c r="N27" s="47"/>
      <c r="O27" s="47"/>
      <c r="P27" s="47"/>
      <c r="Q27" s="47"/>
    </row>
    <row r="28" spans="1:17" x14ac:dyDescent="0.45">
      <c r="A28" s="86"/>
      <c r="B28" s="86"/>
      <c r="C28" s="86"/>
      <c r="D28" s="86"/>
      <c r="E28" s="95"/>
      <c r="F28" s="95"/>
      <c r="G28" s="96"/>
      <c r="H28" s="99"/>
      <c r="I28" s="97"/>
      <c r="J28" s="87"/>
      <c r="K28" s="100"/>
      <c r="L28" s="47"/>
      <c r="M28" s="47"/>
      <c r="N28" s="47"/>
      <c r="O28" s="47"/>
      <c r="P28" s="47"/>
      <c r="Q28" s="47"/>
    </row>
    <row r="29" spans="1:17" x14ac:dyDescent="0.45">
      <c r="A29" s="86"/>
      <c r="B29" s="86"/>
      <c r="C29" s="86"/>
      <c r="D29" s="86"/>
      <c r="E29" s="95"/>
      <c r="F29" s="95"/>
      <c r="G29" s="96"/>
      <c r="H29" s="99"/>
      <c r="I29" s="97"/>
      <c r="J29" s="87"/>
      <c r="K29" s="100"/>
      <c r="L29" s="47"/>
      <c r="M29" s="47"/>
      <c r="N29" s="47"/>
      <c r="O29" s="47"/>
      <c r="P29" s="47"/>
      <c r="Q29" s="47"/>
    </row>
    <row r="30" spans="1:17" x14ac:dyDescent="0.45">
      <c r="A30" s="86"/>
      <c r="B30" s="86"/>
      <c r="C30" s="86"/>
      <c r="D30" s="86"/>
      <c r="E30" s="95"/>
      <c r="F30" s="95"/>
      <c r="G30" s="96"/>
      <c r="H30" s="99"/>
      <c r="I30" s="97"/>
      <c r="J30" s="87"/>
      <c r="K30" s="100"/>
      <c r="L30" s="47"/>
      <c r="M30" s="47"/>
      <c r="N30" s="47"/>
      <c r="O30" s="47"/>
      <c r="P30" s="47"/>
      <c r="Q30" s="47"/>
    </row>
    <row r="31" spans="1:17" x14ac:dyDescent="0.45">
      <c r="A31" s="86"/>
      <c r="B31" s="86"/>
      <c r="C31" s="86"/>
      <c r="D31" s="86"/>
      <c r="E31" s="95"/>
      <c r="F31" s="95"/>
      <c r="G31" s="96"/>
      <c r="H31" s="99"/>
      <c r="I31" s="97"/>
      <c r="J31" s="87"/>
      <c r="K31" s="100"/>
      <c r="L31" s="47"/>
      <c r="M31" s="47"/>
      <c r="N31" s="47"/>
      <c r="O31" s="47"/>
      <c r="P31" s="47"/>
      <c r="Q31" s="47"/>
    </row>
    <row r="32" spans="1:17" x14ac:dyDescent="0.45">
      <c r="A32" s="86"/>
      <c r="B32" s="86"/>
      <c r="C32" s="86"/>
      <c r="D32" s="86"/>
      <c r="E32" s="95"/>
      <c r="F32" s="95"/>
      <c r="G32" s="96"/>
      <c r="H32" s="99"/>
      <c r="I32" s="97"/>
      <c r="J32" s="87"/>
      <c r="K32" s="100"/>
      <c r="L32" s="47"/>
      <c r="M32" s="47"/>
      <c r="N32" s="47"/>
      <c r="O32" s="47"/>
      <c r="P32" s="47"/>
      <c r="Q32" s="47"/>
    </row>
    <row r="33" spans="1:17" x14ac:dyDescent="0.45">
      <c r="A33" s="86"/>
      <c r="B33" s="86"/>
      <c r="C33" s="86"/>
      <c r="D33" s="86"/>
      <c r="E33" s="95"/>
      <c r="F33" s="95"/>
      <c r="G33" s="96"/>
      <c r="H33" s="99"/>
      <c r="I33" s="97"/>
      <c r="J33" s="87"/>
      <c r="K33" s="100"/>
      <c r="L33" s="47"/>
      <c r="M33" s="47"/>
      <c r="N33" s="47"/>
      <c r="O33" s="47"/>
      <c r="P33" s="47"/>
      <c r="Q33" s="47"/>
    </row>
    <row r="34" spans="1:17" x14ac:dyDescent="0.45">
      <c r="A34" s="86"/>
      <c r="B34" s="86"/>
      <c r="C34" s="86"/>
      <c r="D34" s="86"/>
      <c r="E34" s="95"/>
      <c r="F34" s="95"/>
      <c r="G34" s="96"/>
      <c r="H34" s="99"/>
      <c r="I34" s="97"/>
      <c r="J34" s="87"/>
      <c r="K34" s="100"/>
      <c r="L34" s="47"/>
      <c r="M34" s="47"/>
      <c r="N34" s="47"/>
      <c r="O34" s="47"/>
      <c r="P34" s="47"/>
      <c r="Q34" s="47"/>
    </row>
    <row r="35" spans="1:17" x14ac:dyDescent="0.45">
      <c r="A35" s="86"/>
      <c r="B35" s="86"/>
      <c r="C35" s="86"/>
      <c r="D35" s="86"/>
      <c r="E35" s="95"/>
      <c r="F35" s="95"/>
      <c r="G35" s="96"/>
      <c r="H35" s="99"/>
      <c r="I35" s="97"/>
      <c r="J35" s="87"/>
      <c r="K35" s="100"/>
      <c r="L35" s="47"/>
      <c r="M35" s="47"/>
      <c r="N35" s="47"/>
      <c r="O35" s="47"/>
      <c r="P35" s="47"/>
      <c r="Q35" s="47"/>
    </row>
    <row r="36" spans="1:17" x14ac:dyDescent="0.45">
      <c r="A36" s="86"/>
      <c r="B36" s="86"/>
      <c r="C36" s="86"/>
      <c r="D36" s="86"/>
      <c r="E36" s="95"/>
      <c r="F36" s="95"/>
      <c r="G36" s="96"/>
      <c r="H36" s="99"/>
      <c r="I36" s="97"/>
      <c r="J36" s="87"/>
      <c r="K36" s="100"/>
      <c r="L36" s="47"/>
      <c r="M36" s="47"/>
      <c r="N36" s="47"/>
      <c r="O36" s="47"/>
      <c r="P36" s="47"/>
      <c r="Q36" s="47"/>
    </row>
    <row r="37" spans="1:17" x14ac:dyDescent="0.45">
      <c r="A37" s="86"/>
      <c r="B37" s="86"/>
      <c r="C37" s="86"/>
      <c r="D37" s="86"/>
      <c r="E37" s="95"/>
      <c r="F37" s="95"/>
      <c r="G37" s="96"/>
      <c r="H37" s="99"/>
      <c r="I37" s="97"/>
      <c r="J37" s="87"/>
      <c r="K37" s="100"/>
      <c r="L37" s="47"/>
      <c r="M37" s="47"/>
      <c r="N37" s="47"/>
      <c r="O37" s="47"/>
      <c r="P37" s="47"/>
      <c r="Q37" s="47"/>
    </row>
    <row r="38" spans="1:17" x14ac:dyDescent="0.45">
      <c r="A38" s="86"/>
      <c r="B38" s="86"/>
      <c r="C38" s="86"/>
      <c r="D38" s="86"/>
      <c r="E38" s="95"/>
      <c r="F38" s="95"/>
      <c r="G38" s="96"/>
      <c r="H38" s="99"/>
      <c r="I38" s="97"/>
      <c r="J38" s="87"/>
      <c r="K38" s="100"/>
      <c r="L38" s="47"/>
      <c r="M38" s="47"/>
      <c r="N38" s="47"/>
      <c r="O38" s="47"/>
      <c r="P38" s="47"/>
      <c r="Q38" s="47"/>
    </row>
    <row r="39" spans="1:17" x14ac:dyDescent="0.45">
      <c r="A39" s="86"/>
      <c r="B39" s="86"/>
      <c r="C39" s="86"/>
      <c r="D39" s="86"/>
      <c r="E39" s="95"/>
      <c r="F39" s="95"/>
      <c r="G39" s="96"/>
      <c r="H39" s="99"/>
      <c r="I39" s="97"/>
      <c r="J39" s="87"/>
      <c r="K39" s="100"/>
      <c r="L39" s="47"/>
      <c r="M39" s="47"/>
      <c r="N39" s="47"/>
      <c r="O39" s="47"/>
      <c r="P39" s="47"/>
      <c r="Q39" s="47"/>
    </row>
    <row r="40" spans="1:17" x14ac:dyDescent="0.45">
      <c r="A40" s="86"/>
      <c r="B40" s="86"/>
      <c r="C40" s="86"/>
      <c r="D40" s="86"/>
      <c r="E40" s="95"/>
      <c r="F40" s="95"/>
      <c r="G40" s="96"/>
      <c r="H40" s="99"/>
      <c r="I40" s="97"/>
      <c r="J40" s="87"/>
      <c r="K40" s="100"/>
      <c r="L40" s="47"/>
      <c r="M40" s="47"/>
      <c r="N40" s="47"/>
      <c r="O40" s="47"/>
      <c r="P40" s="47"/>
      <c r="Q40" s="47"/>
    </row>
    <row r="41" spans="1:17" x14ac:dyDescent="0.45">
      <c r="A41" s="86"/>
      <c r="B41" s="86"/>
      <c r="C41" s="86"/>
      <c r="D41" s="86"/>
      <c r="E41" s="95"/>
      <c r="F41" s="95"/>
      <c r="G41" s="96"/>
      <c r="H41" s="99"/>
      <c r="I41" s="97"/>
      <c r="J41" s="87"/>
      <c r="K41" s="100"/>
      <c r="L41" s="47"/>
      <c r="M41" s="47"/>
      <c r="N41" s="47"/>
      <c r="O41" s="47"/>
      <c r="P41" s="47"/>
      <c r="Q41" s="47"/>
    </row>
    <row r="42" spans="1:17" x14ac:dyDescent="0.45">
      <c r="A42" s="86"/>
      <c r="B42" s="86"/>
      <c r="C42" s="86"/>
      <c r="D42" s="86"/>
      <c r="E42" s="95"/>
      <c r="F42" s="95"/>
      <c r="G42" s="96"/>
      <c r="H42" s="99"/>
      <c r="I42" s="97"/>
      <c r="J42" s="87"/>
      <c r="K42" s="100"/>
      <c r="L42" s="47"/>
      <c r="M42" s="47"/>
      <c r="N42" s="47"/>
      <c r="O42" s="47"/>
      <c r="P42" s="47"/>
      <c r="Q42" s="47"/>
    </row>
    <row r="43" spans="1:17" x14ac:dyDescent="0.45">
      <c r="A43" s="86"/>
      <c r="B43" s="86"/>
      <c r="C43" s="86"/>
      <c r="D43" s="86"/>
      <c r="E43" s="95"/>
      <c r="F43" s="95"/>
      <c r="G43" s="96"/>
      <c r="H43" s="99"/>
      <c r="I43" s="97"/>
      <c r="J43" s="87"/>
      <c r="K43" s="100"/>
      <c r="L43" s="47"/>
      <c r="M43" s="47"/>
      <c r="N43" s="47"/>
      <c r="O43" s="47"/>
      <c r="P43" s="47"/>
      <c r="Q43" s="47"/>
    </row>
    <row r="44" spans="1:17" x14ac:dyDescent="0.45">
      <c r="A44" s="86"/>
      <c r="B44" s="86"/>
      <c r="C44" s="86"/>
      <c r="D44" s="86"/>
      <c r="E44" s="95"/>
      <c r="F44" s="95"/>
      <c r="G44" s="96"/>
      <c r="H44" s="99"/>
      <c r="I44" s="97"/>
      <c r="J44" s="87"/>
      <c r="K44" s="100"/>
      <c r="L44" s="47"/>
      <c r="M44" s="47"/>
      <c r="N44" s="47"/>
      <c r="O44" s="47"/>
      <c r="P44" s="47"/>
      <c r="Q44" s="47"/>
    </row>
    <row r="45" spans="1:17" x14ac:dyDescent="0.45">
      <c r="A45" s="86"/>
      <c r="B45" s="86"/>
      <c r="C45" s="86"/>
      <c r="D45" s="86"/>
      <c r="E45" s="95"/>
      <c r="F45" s="95"/>
      <c r="G45" s="96"/>
      <c r="H45" s="99"/>
      <c r="I45" s="97"/>
      <c r="J45" s="87"/>
      <c r="K45" s="100"/>
      <c r="L45" s="47"/>
      <c r="M45" s="47"/>
      <c r="N45" s="47"/>
      <c r="O45" s="47"/>
      <c r="P45" s="47"/>
      <c r="Q45" s="47"/>
    </row>
    <row r="46" spans="1:17" x14ac:dyDescent="0.45">
      <c r="A46" s="86"/>
      <c r="B46" s="86"/>
      <c r="C46" s="86"/>
      <c r="D46" s="86"/>
      <c r="E46" s="95"/>
      <c r="F46" s="95"/>
      <c r="G46" s="96"/>
      <c r="H46" s="99"/>
      <c r="I46" s="97"/>
      <c r="J46" s="87"/>
      <c r="K46" s="100"/>
      <c r="L46" s="47"/>
      <c r="M46" s="47"/>
      <c r="N46" s="47"/>
      <c r="O46" s="47"/>
      <c r="P46" s="47"/>
      <c r="Q46" s="47"/>
    </row>
    <row r="47" spans="1:17" x14ac:dyDescent="0.45">
      <c r="A47" s="86"/>
      <c r="B47" s="86"/>
      <c r="C47" s="86"/>
      <c r="D47" s="86"/>
      <c r="E47" s="95"/>
      <c r="F47" s="95"/>
      <c r="G47" s="96"/>
      <c r="H47" s="99"/>
      <c r="I47" s="97"/>
      <c r="J47" s="87"/>
      <c r="K47" s="100"/>
      <c r="L47" s="47"/>
      <c r="M47" s="47"/>
      <c r="N47" s="47"/>
      <c r="O47" s="47"/>
      <c r="P47" s="47"/>
      <c r="Q47" s="47"/>
    </row>
    <row r="48" spans="1:17" x14ac:dyDescent="0.45">
      <c r="A48" s="86"/>
      <c r="B48" s="86"/>
      <c r="C48" s="86"/>
      <c r="D48" s="86"/>
      <c r="E48" s="95"/>
      <c r="F48" s="95"/>
      <c r="G48" s="96"/>
      <c r="H48" s="99"/>
      <c r="I48" s="97"/>
      <c r="J48" s="87"/>
      <c r="K48" s="100"/>
      <c r="L48" s="47"/>
      <c r="M48" s="47"/>
      <c r="N48" s="47"/>
      <c r="O48" s="47"/>
      <c r="P48" s="47"/>
      <c r="Q48" s="47"/>
    </row>
    <row r="49" spans="1:17" x14ac:dyDescent="0.45">
      <c r="A49" s="86"/>
      <c r="B49" s="86"/>
      <c r="C49" s="86"/>
      <c r="D49" s="86"/>
      <c r="E49" s="95"/>
      <c r="F49" s="95"/>
      <c r="G49" s="96"/>
      <c r="H49" s="99"/>
      <c r="I49" s="97"/>
      <c r="J49" s="87"/>
      <c r="K49" s="100"/>
      <c r="L49" s="47"/>
      <c r="M49" s="47"/>
      <c r="N49" s="47"/>
      <c r="O49" s="47"/>
      <c r="P49" s="47"/>
      <c r="Q49" s="47"/>
    </row>
    <row r="50" spans="1:17" x14ac:dyDescent="0.45">
      <c r="A50" s="86"/>
      <c r="B50" s="86"/>
      <c r="C50" s="86"/>
      <c r="D50" s="86"/>
      <c r="E50" s="95"/>
      <c r="F50" s="95"/>
      <c r="G50" s="96"/>
      <c r="H50" s="99"/>
      <c r="I50" s="97"/>
      <c r="J50" s="87"/>
      <c r="K50" s="100"/>
      <c r="L50" s="47"/>
      <c r="M50" s="47"/>
      <c r="N50" s="47"/>
      <c r="O50" s="47"/>
      <c r="P50" s="47"/>
      <c r="Q50" s="47"/>
    </row>
    <row r="51" spans="1:17" x14ac:dyDescent="0.45">
      <c r="A51" s="86"/>
      <c r="B51" s="86"/>
      <c r="C51" s="86"/>
      <c r="D51" s="86"/>
      <c r="E51" s="95"/>
      <c r="F51" s="95"/>
      <c r="G51" s="96"/>
      <c r="H51" s="99"/>
      <c r="I51" s="97"/>
      <c r="J51" s="87"/>
      <c r="K51" s="100"/>
      <c r="L51" s="47"/>
      <c r="M51" s="47"/>
      <c r="N51" s="47"/>
      <c r="O51" s="47"/>
      <c r="P51" s="47"/>
      <c r="Q51" s="47"/>
    </row>
    <row r="52" spans="1:17" x14ac:dyDescent="0.45">
      <c r="A52" s="86"/>
      <c r="B52" s="86"/>
      <c r="C52" s="86"/>
      <c r="D52" s="86"/>
      <c r="E52" s="95"/>
      <c r="F52" s="95"/>
      <c r="G52" s="96"/>
      <c r="H52" s="99"/>
      <c r="I52" s="97"/>
      <c r="J52" s="87"/>
      <c r="K52" s="100"/>
      <c r="L52" s="47"/>
      <c r="M52" s="47"/>
      <c r="N52" s="47"/>
      <c r="O52" s="47"/>
      <c r="P52" s="47"/>
      <c r="Q52" s="47"/>
    </row>
    <row r="53" spans="1:17" x14ac:dyDescent="0.45">
      <c r="A53" s="86"/>
      <c r="B53" s="86"/>
      <c r="C53" s="86"/>
      <c r="D53" s="86"/>
      <c r="E53" s="95"/>
      <c r="F53" s="95"/>
      <c r="G53" s="96"/>
      <c r="H53" s="99"/>
      <c r="I53" s="97"/>
      <c r="J53" s="87"/>
      <c r="K53" s="100"/>
      <c r="L53" s="47"/>
      <c r="M53" s="47"/>
      <c r="N53" s="47"/>
      <c r="O53" s="47"/>
      <c r="P53" s="47"/>
      <c r="Q53" s="47"/>
    </row>
    <row r="54" spans="1:17" x14ac:dyDescent="0.45">
      <c r="A54" s="86"/>
      <c r="B54" s="86"/>
      <c r="C54" s="86"/>
      <c r="D54" s="86"/>
      <c r="E54" s="95"/>
      <c r="F54" s="95"/>
      <c r="G54" s="96"/>
      <c r="H54" s="99"/>
      <c r="I54" s="97"/>
      <c r="J54" s="87"/>
      <c r="K54" s="100"/>
      <c r="L54" s="47"/>
      <c r="M54" s="47"/>
      <c r="N54" s="47"/>
      <c r="O54" s="47"/>
      <c r="P54" s="47"/>
      <c r="Q54" s="47"/>
    </row>
    <row r="55" spans="1:17" x14ac:dyDescent="0.45">
      <c r="A55" s="86"/>
      <c r="B55" s="86"/>
      <c r="C55" s="86"/>
      <c r="D55" s="86"/>
      <c r="E55" s="95"/>
      <c r="F55" s="95"/>
      <c r="G55" s="96"/>
      <c r="H55" s="99"/>
      <c r="I55" s="97"/>
      <c r="J55" s="87"/>
      <c r="K55" s="100"/>
      <c r="L55" s="47"/>
      <c r="M55" s="47"/>
      <c r="N55" s="47"/>
      <c r="O55" s="47"/>
      <c r="P55" s="47"/>
      <c r="Q55" s="47"/>
    </row>
    <row r="56" spans="1:17" x14ac:dyDescent="0.45">
      <c r="A56" s="86"/>
      <c r="B56" s="86"/>
      <c r="C56" s="86"/>
      <c r="D56" s="86"/>
      <c r="E56" s="95"/>
      <c r="F56" s="95"/>
      <c r="G56" s="96"/>
      <c r="H56" s="99"/>
      <c r="I56" s="97"/>
      <c r="J56" s="87"/>
      <c r="K56" s="100"/>
      <c r="L56" s="47"/>
      <c r="M56" s="47"/>
      <c r="N56" s="47"/>
      <c r="O56" s="47"/>
      <c r="P56" s="47"/>
      <c r="Q56" s="47"/>
    </row>
    <row r="57" spans="1:17" x14ac:dyDescent="0.45">
      <c r="A57" s="86"/>
      <c r="B57" s="86"/>
      <c r="C57" s="86"/>
      <c r="D57" s="86"/>
      <c r="E57" s="95"/>
      <c r="F57" s="95"/>
      <c r="G57" s="96"/>
      <c r="H57" s="99"/>
      <c r="I57" s="97"/>
      <c r="J57" s="87"/>
      <c r="K57" s="100"/>
      <c r="L57" s="47"/>
      <c r="M57" s="47"/>
      <c r="N57" s="47"/>
      <c r="O57" s="47"/>
      <c r="P57" s="47"/>
      <c r="Q57" s="47"/>
    </row>
    <row r="58" spans="1:17" x14ac:dyDescent="0.45">
      <c r="A58" s="86"/>
      <c r="B58" s="86"/>
      <c r="C58" s="86"/>
      <c r="D58" s="86"/>
      <c r="E58" s="95"/>
      <c r="F58" s="95"/>
      <c r="G58" s="96"/>
      <c r="H58" s="99"/>
      <c r="I58" s="97"/>
      <c r="J58" s="87"/>
      <c r="K58" s="100"/>
      <c r="L58" s="47"/>
      <c r="M58" s="47"/>
      <c r="N58" s="47"/>
      <c r="O58" s="47"/>
      <c r="P58" s="47"/>
      <c r="Q58" s="47"/>
    </row>
    <row r="59" spans="1:17" x14ac:dyDescent="0.45">
      <c r="A59" s="86"/>
      <c r="B59" s="86"/>
      <c r="C59" s="86"/>
      <c r="D59" s="86"/>
      <c r="E59" s="95"/>
      <c r="F59" s="95"/>
      <c r="G59" s="96"/>
      <c r="H59" s="99"/>
      <c r="I59" s="97"/>
      <c r="J59" s="87"/>
      <c r="K59" s="100"/>
      <c r="L59" s="47"/>
      <c r="M59" s="47"/>
      <c r="N59" s="47"/>
      <c r="O59" s="47"/>
      <c r="P59" s="47"/>
      <c r="Q59" s="47"/>
    </row>
    <row r="60" spans="1:17" x14ac:dyDescent="0.45">
      <c r="A60" s="86"/>
      <c r="B60" s="86"/>
      <c r="C60" s="86"/>
      <c r="D60" s="86"/>
      <c r="E60" s="95"/>
      <c r="F60" s="95"/>
      <c r="G60" s="96"/>
      <c r="H60" s="99"/>
      <c r="I60" s="97"/>
      <c r="J60" s="87"/>
      <c r="K60" s="100"/>
      <c r="L60" s="47"/>
      <c r="M60" s="47"/>
      <c r="N60" s="47"/>
      <c r="O60" s="47"/>
      <c r="P60" s="47"/>
      <c r="Q60" s="47"/>
    </row>
    <row r="61" spans="1:17" x14ac:dyDescent="0.45">
      <c r="A61" s="86"/>
      <c r="B61" s="86"/>
      <c r="C61" s="86"/>
      <c r="D61" s="86"/>
      <c r="E61" s="95"/>
      <c r="F61" s="95"/>
      <c r="G61" s="96"/>
      <c r="H61" s="99"/>
      <c r="I61" s="97"/>
      <c r="J61" s="87"/>
      <c r="K61" s="100"/>
      <c r="L61" s="47"/>
      <c r="M61" s="47"/>
      <c r="N61" s="47"/>
      <c r="O61" s="47"/>
      <c r="P61" s="47"/>
      <c r="Q61" s="47"/>
    </row>
    <row r="62" spans="1:17" x14ac:dyDescent="0.45">
      <c r="A62" s="86"/>
      <c r="B62" s="86"/>
      <c r="C62" s="86"/>
      <c r="D62" s="86"/>
      <c r="E62" s="95"/>
      <c r="F62" s="95"/>
      <c r="G62" s="96"/>
      <c r="H62" s="99"/>
      <c r="I62" s="97"/>
      <c r="J62" s="87"/>
      <c r="K62" s="100"/>
      <c r="L62" s="47"/>
      <c r="M62" s="47"/>
      <c r="N62" s="47"/>
      <c r="O62" s="47"/>
      <c r="P62" s="47"/>
      <c r="Q62" s="47"/>
    </row>
    <row r="63" spans="1:17" x14ac:dyDescent="0.45">
      <c r="A63" s="86"/>
      <c r="B63" s="86"/>
      <c r="C63" s="86"/>
      <c r="D63" s="86"/>
      <c r="E63" s="95"/>
      <c r="F63" s="95"/>
      <c r="G63" s="96"/>
      <c r="H63" s="99"/>
      <c r="I63" s="97"/>
      <c r="J63" s="87"/>
      <c r="K63" s="100"/>
      <c r="L63" s="47"/>
      <c r="M63" s="47"/>
      <c r="N63" s="47"/>
      <c r="O63" s="47"/>
      <c r="P63" s="47"/>
      <c r="Q63" s="47"/>
    </row>
    <row r="64" spans="1:17" x14ac:dyDescent="0.45">
      <c r="A64" s="86"/>
      <c r="B64" s="86"/>
      <c r="C64" s="86"/>
      <c r="D64" s="86"/>
      <c r="E64" s="95"/>
      <c r="F64" s="95"/>
      <c r="G64" s="96"/>
      <c r="H64" s="99"/>
      <c r="I64" s="97"/>
      <c r="J64" s="87"/>
      <c r="K64" s="100"/>
      <c r="L64" s="47"/>
      <c r="M64" s="47"/>
      <c r="N64" s="47"/>
      <c r="O64" s="47"/>
      <c r="P64" s="47"/>
      <c r="Q64" s="47"/>
    </row>
    <row r="65" spans="1:17" x14ac:dyDescent="0.45">
      <c r="A65" s="86"/>
      <c r="B65" s="86"/>
      <c r="C65" s="86"/>
      <c r="D65" s="86"/>
      <c r="E65" s="95"/>
      <c r="F65" s="95"/>
      <c r="G65" s="96"/>
      <c r="H65" s="99"/>
      <c r="I65" s="97"/>
      <c r="J65" s="87"/>
      <c r="K65" s="100"/>
      <c r="L65" s="47"/>
      <c r="M65" s="47"/>
      <c r="N65" s="47"/>
      <c r="O65" s="47"/>
      <c r="P65" s="47"/>
      <c r="Q65" s="47"/>
    </row>
    <row r="66" spans="1:17" x14ac:dyDescent="0.45">
      <c r="A66" s="86"/>
      <c r="B66" s="86"/>
      <c r="C66" s="86"/>
      <c r="D66" s="86"/>
      <c r="E66" s="95"/>
      <c r="F66" s="95"/>
      <c r="G66" s="96"/>
      <c r="H66" s="99"/>
      <c r="I66" s="97"/>
      <c r="J66" s="87"/>
      <c r="K66" s="100"/>
      <c r="L66" s="47"/>
      <c r="M66" s="47"/>
      <c r="N66" s="47"/>
      <c r="O66" s="47"/>
      <c r="P66" s="47"/>
      <c r="Q66" s="47"/>
    </row>
    <row r="67" spans="1:17" x14ac:dyDescent="0.45">
      <c r="A67" s="86"/>
      <c r="B67" s="86"/>
      <c r="C67" s="86"/>
      <c r="D67" s="86"/>
      <c r="E67" s="95"/>
      <c r="F67" s="95"/>
      <c r="G67" s="96"/>
      <c r="H67" s="99"/>
      <c r="I67" s="97"/>
      <c r="J67" s="87"/>
      <c r="K67" s="100"/>
      <c r="L67" s="47"/>
      <c r="M67" s="47"/>
      <c r="N67" s="47"/>
      <c r="O67" s="47"/>
      <c r="P67" s="47"/>
      <c r="Q67" s="47"/>
    </row>
    <row r="68" spans="1:17" x14ac:dyDescent="0.45">
      <c r="A68" s="86"/>
      <c r="B68" s="86"/>
      <c r="C68" s="86"/>
      <c r="D68" s="86"/>
      <c r="E68" s="95"/>
      <c r="F68" s="95"/>
      <c r="G68" s="96"/>
      <c r="H68" s="99"/>
      <c r="I68" s="97"/>
      <c r="J68" s="87"/>
      <c r="K68" s="100"/>
      <c r="L68" s="47"/>
      <c r="M68" s="47"/>
      <c r="N68" s="47"/>
      <c r="O68" s="47"/>
      <c r="P68" s="47"/>
      <c r="Q68" s="47"/>
    </row>
    <row r="69" spans="1:17" x14ac:dyDescent="0.45">
      <c r="A69" s="86"/>
      <c r="B69" s="86"/>
      <c r="C69" s="86"/>
      <c r="D69" s="86"/>
      <c r="E69" s="95"/>
      <c r="F69" s="95"/>
      <c r="G69" s="96"/>
      <c r="H69" s="99"/>
      <c r="I69" s="97"/>
      <c r="J69" s="87"/>
      <c r="K69" s="100"/>
      <c r="L69" s="47"/>
      <c r="M69" s="47"/>
      <c r="N69" s="47"/>
      <c r="O69" s="47"/>
      <c r="P69" s="47"/>
      <c r="Q69" s="47"/>
    </row>
    <row r="70" spans="1:17" x14ac:dyDescent="0.45">
      <c r="A70" s="86"/>
      <c r="B70" s="86"/>
      <c r="C70" s="86"/>
      <c r="D70" s="86"/>
      <c r="E70" s="95"/>
      <c r="F70" s="95"/>
      <c r="G70" s="96"/>
      <c r="H70" s="99"/>
      <c r="I70" s="97"/>
      <c r="J70" s="87"/>
      <c r="K70" s="100"/>
      <c r="L70" s="47"/>
      <c r="M70" s="47"/>
      <c r="N70" s="47"/>
      <c r="O70" s="47"/>
      <c r="P70" s="47"/>
      <c r="Q70" s="47"/>
    </row>
    <row r="71" spans="1:17" x14ac:dyDescent="0.45">
      <c r="A71" s="86"/>
      <c r="B71" s="86"/>
      <c r="C71" s="86"/>
      <c r="D71" s="86"/>
      <c r="E71" s="95"/>
      <c r="F71" s="95"/>
      <c r="G71" s="96"/>
      <c r="H71" s="99"/>
      <c r="I71" s="97"/>
      <c r="J71" s="87"/>
      <c r="K71" s="100"/>
      <c r="L71" s="47"/>
      <c r="M71" s="47"/>
      <c r="N71" s="47"/>
      <c r="O71" s="47"/>
      <c r="P71" s="47"/>
      <c r="Q71" s="47"/>
    </row>
    <row r="72" spans="1:17" x14ac:dyDescent="0.45">
      <c r="A72" s="86"/>
      <c r="B72" s="86"/>
      <c r="C72" s="86"/>
      <c r="D72" s="86"/>
      <c r="E72" s="95"/>
      <c r="F72" s="95"/>
      <c r="G72" s="96"/>
      <c r="H72" s="99"/>
      <c r="I72" s="97"/>
      <c r="J72" s="87"/>
      <c r="K72" s="100"/>
      <c r="L72" s="47"/>
      <c r="M72" s="47"/>
      <c r="N72" s="47"/>
      <c r="O72" s="47"/>
      <c r="P72" s="47"/>
      <c r="Q72" s="47"/>
    </row>
    <row r="73" spans="1:17" x14ac:dyDescent="0.45">
      <c r="A73" s="86"/>
      <c r="B73" s="86"/>
      <c r="C73" s="86"/>
      <c r="D73" s="86"/>
      <c r="E73" s="95"/>
      <c r="F73" s="95"/>
      <c r="G73" s="96"/>
      <c r="H73" s="99"/>
      <c r="I73" s="97"/>
      <c r="J73" s="87"/>
      <c r="K73" s="100"/>
      <c r="L73" s="47"/>
      <c r="M73" s="47"/>
      <c r="N73" s="47"/>
      <c r="O73" s="47"/>
      <c r="P73" s="47"/>
      <c r="Q73" s="47"/>
    </row>
    <row r="74" spans="1:17" x14ac:dyDescent="0.45">
      <c r="A74" s="86"/>
      <c r="B74" s="86"/>
      <c r="C74" s="86"/>
      <c r="D74" s="86"/>
      <c r="E74" s="95"/>
      <c r="F74" s="95"/>
      <c r="G74" s="96"/>
      <c r="H74" s="99"/>
      <c r="I74" s="97"/>
      <c r="J74" s="87"/>
      <c r="K74" s="100"/>
      <c r="L74" s="47"/>
      <c r="M74" s="47"/>
      <c r="N74" s="47"/>
      <c r="O74" s="47"/>
      <c r="P74" s="47"/>
      <c r="Q74" s="47"/>
    </row>
    <row r="75" spans="1:17" x14ac:dyDescent="0.45">
      <c r="A75" s="86"/>
      <c r="B75" s="86"/>
      <c r="C75" s="86"/>
      <c r="D75" s="86"/>
      <c r="E75" s="95"/>
      <c r="F75" s="95"/>
      <c r="G75" s="96"/>
      <c r="H75" s="99"/>
      <c r="I75" s="97"/>
      <c r="J75" s="87"/>
      <c r="K75" s="100"/>
      <c r="L75" s="47"/>
      <c r="M75" s="47"/>
      <c r="N75" s="47"/>
      <c r="O75" s="47"/>
      <c r="P75" s="47"/>
      <c r="Q75" s="47"/>
    </row>
    <row r="76" spans="1:17" x14ac:dyDescent="0.45">
      <c r="A76" s="86"/>
      <c r="B76" s="86"/>
      <c r="C76" s="86"/>
      <c r="D76" s="86"/>
      <c r="E76" s="95"/>
      <c r="F76" s="95"/>
      <c r="G76" s="96"/>
      <c r="H76" s="99"/>
      <c r="I76" s="97"/>
      <c r="J76" s="87"/>
      <c r="K76" s="100"/>
      <c r="L76" s="47"/>
      <c r="M76" s="47"/>
      <c r="N76" s="47"/>
      <c r="O76" s="47"/>
      <c r="P76" s="47"/>
      <c r="Q76" s="47"/>
    </row>
    <row r="77" spans="1:17" x14ac:dyDescent="0.45">
      <c r="A77" s="86"/>
      <c r="B77" s="86"/>
      <c r="C77" s="86"/>
      <c r="D77" s="86"/>
      <c r="E77" s="95"/>
      <c r="F77" s="95"/>
      <c r="G77" s="96"/>
      <c r="H77" s="99"/>
      <c r="I77" s="97"/>
      <c r="J77" s="87"/>
      <c r="K77" s="100"/>
      <c r="L77" s="47"/>
      <c r="M77" s="47"/>
      <c r="N77" s="47"/>
      <c r="O77" s="47"/>
      <c r="P77" s="47"/>
      <c r="Q77" s="47"/>
    </row>
    <row r="78" spans="1:17" x14ac:dyDescent="0.45">
      <c r="A78" s="86"/>
      <c r="B78" s="86"/>
      <c r="C78" s="86"/>
      <c r="D78" s="86"/>
      <c r="E78" s="95"/>
      <c r="F78" s="95"/>
      <c r="G78" s="96"/>
      <c r="H78" s="99"/>
      <c r="I78" s="97"/>
      <c r="J78" s="87"/>
      <c r="K78" s="100"/>
      <c r="L78" s="47"/>
      <c r="M78" s="47"/>
      <c r="N78" s="47"/>
      <c r="O78" s="47"/>
      <c r="P78" s="47"/>
      <c r="Q78" s="47"/>
    </row>
    <row r="79" spans="1:17" x14ac:dyDescent="0.45">
      <c r="A79" s="86"/>
      <c r="B79" s="86"/>
      <c r="C79" s="86"/>
      <c r="D79" s="86"/>
      <c r="E79" s="95"/>
      <c r="F79" s="95"/>
      <c r="G79" s="96"/>
      <c r="H79" s="99"/>
      <c r="I79" s="97"/>
      <c r="J79" s="87"/>
      <c r="K79" s="100"/>
      <c r="L79" s="47"/>
      <c r="M79" s="47"/>
      <c r="N79" s="47"/>
      <c r="O79" s="47"/>
      <c r="P79" s="47"/>
      <c r="Q79" s="47"/>
    </row>
    <row r="80" spans="1:17" x14ac:dyDescent="0.45">
      <c r="A80" s="86"/>
      <c r="B80" s="86"/>
      <c r="C80" s="86"/>
      <c r="D80" s="86"/>
      <c r="E80" s="95"/>
      <c r="F80" s="95"/>
      <c r="G80" s="96"/>
      <c r="H80" s="99"/>
      <c r="I80" s="97"/>
      <c r="J80" s="87"/>
      <c r="K80" s="100"/>
      <c r="L80" s="47"/>
      <c r="M80" s="47"/>
      <c r="N80" s="47"/>
      <c r="O80" s="47"/>
      <c r="P80" s="47"/>
      <c r="Q80" s="47"/>
    </row>
    <row r="81" spans="1:17" x14ac:dyDescent="0.45">
      <c r="A81" s="86"/>
      <c r="B81" s="86"/>
      <c r="C81" s="86"/>
      <c r="D81" s="86"/>
      <c r="E81" s="95"/>
      <c r="F81" s="95"/>
      <c r="G81" s="96"/>
      <c r="H81" s="99"/>
      <c r="I81" s="97"/>
      <c r="J81" s="87"/>
      <c r="K81" s="100"/>
      <c r="L81" s="47"/>
      <c r="M81" s="47"/>
      <c r="N81" s="47"/>
      <c r="O81" s="47"/>
      <c r="P81" s="47"/>
      <c r="Q81" s="47"/>
    </row>
    <row r="82" spans="1:17" x14ac:dyDescent="0.45">
      <c r="A82" s="86"/>
      <c r="B82" s="86"/>
      <c r="C82" s="86"/>
      <c r="D82" s="86"/>
      <c r="E82" s="95"/>
      <c r="F82" s="95"/>
      <c r="G82" s="96"/>
      <c r="H82" s="99"/>
      <c r="I82" s="97"/>
      <c r="J82" s="87"/>
      <c r="K82" s="100"/>
      <c r="L82" s="47"/>
      <c r="M82" s="47"/>
      <c r="N82" s="47"/>
      <c r="O82" s="47"/>
      <c r="P82" s="47"/>
      <c r="Q82" s="47"/>
    </row>
    <row r="83" spans="1:17" x14ac:dyDescent="0.45">
      <c r="A83" s="86"/>
      <c r="B83" s="86"/>
      <c r="C83" s="86"/>
      <c r="D83" s="86"/>
      <c r="E83" s="95"/>
      <c r="F83" s="95"/>
      <c r="G83" s="96"/>
      <c r="H83" s="99"/>
      <c r="I83" s="97"/>
      <c r="J83" s="87"/>
      <c r="K83" s="100"/>
      <c r="L83" s="47"/>
      <c r="M83" s="47"/>
      <c r="N83" s="47"/>
      <c r="O83" s="47"/>
      <c r="P83" s="47"/>
      <c r="Q83" s="47"/>
    </row>
    <row r="84" spans="1:17" x14ac:dyDescent="0.45">
      <c r="A84" s="86"/>
      <c r="B84" s="86"/>
      <c r="C84" s="86"/>
      <c r="D84" s="86"/>
      <c r="E84" s="95"/>
      <c r="F84" s="95"/>
      <c r="G84" s="96"/>
      <c r="H84" s="99"/>
      <c r="I84" s="97"/>
      <c r="J84" s="87"/>
      <c r="K84" s="100"/>
      <c r="L84" s="47"/>
      <c r="M84" s="47"/>
      <c r="N84" s="47"/>
      <c r="O84" s="47"/>
      <c r="P84" s="47"/>
      <c r="Q84" s="47"/>
    </row>
    <row r="85" spans="1:17" x14ac:dyDescent="0.45">
      <c r="A85" s="86"/>
      <c r="B85" s="86"/>
      <c r="C85" s="86"/>
      <c r="D85" s="86"/>
      <c r="E85" s="95"/>
      <c r="F85" s="95"/>
      <c r="G85" s="96"/>
      <c r="H85" s="99"/>
      <c r="I85" s="97"/>
      <c r="J85" s="87"/>
      <c r="K85" s="100"/>
      <c r="L85" s="47"/>
      <c r="M85" s="47"/>
      <c r="N85" s="47"/>
      <c r="O85" s="47"/>
      <c r="P85" s="47"/>
      <c r="Q85" s="47"/>
    </row>
    <row r="86" spans="1:17" x14ac:dyDescent="0.45">
      <c r="A86" s="86"/>
      <c r="B86" s="86"/>
      <c r="C86" s="86"/>
      <c r="D86" s="86"/>
      <c r="E86" s="95"/>
      <c r="F86" s="95"/>
      <c r="G86" s="96"/>
      <c r="H86" s="99"/>
      <c r="I86" s="97"/>
      <c r="J86" s="87"/>
      <c r="K86" s="100"/>
      <c r="L86" s="47"/>
      <c r="M86" s="47"/>
      <c r="N86" s="47"/>
      <c r="O86" s="47"/>
      <c r="P86" s="47"/>
      <c r="Q86" s="47"/>
    </row>
    <row r="87" spans="1:17" x14ac:dyDescent="0.45">
      <c r="A87" s="86"/>
      <c r="B87" s="86"/>
      <c r="C87" s="86"/>
      <c r="D87" s="86"/>
      <c r="E87" s="95"/>
      <c r="F87" s="95"/>
      <c r="G87" s="96"/>
      <c r="H87" s="99"/>
      <c r="I87" s="97"/>
      <c r="J87" s="87"/>
      <c r="K87" s="100"/>
      <c r="L87" s="47"/>
      <c r="M87" s="47"/>
      <c r="N87" s="47"/>
      <c r="O87" s="47"/>
      <c r="P87" s="47"/>
      <c r="Q87" s="47"/>
    </row>
    <row r="88" spans="1:17" x14ac:dyDescent="0.45">
      <c r="A88" s="86"/>
      <c r="B88" s="86"/>
      <c r="C88" s="86"/>
      <c r="D88" s="86"/>
      <c r="E88" s="95"/>
      <c r="F88" s="95"/>
      <c r="G88" s="96"/>
      <c r="H88" s="99"/>
      <c r="I88" s="97"/>
      <c r="J88" s="87"/>
      <c r="K88" s="100"/>
      <c r="L88" s="47"/>
      <c r="M88" s="47"/>
      <c r="N88" s="47"/>
      <c r="O88" s="47"/>
      <c r="P88" s="47"/>
      <c r="Q88" s="47"/>
    </row>
    <row r="89" spans="1:17" x14ac:dyDescent="0.45">
      <c r="A89" s="86"/>
      <c r="B89" s="86"/>
      <c r="C89" s="86"/>
      <c r="D89" s="86"/>
      <c r="E89" s="95"/>
      <c r="F89" s="95"/>
      <c r="G89" s="96"/>
      <c r="H89" s="99"/>
      <c r="I89" s="97"/>
      <c r="J89" s="87"/>
      <c r="K89" s="100"/>
      <c r="L89" s="47"/>
      <c r="M89" s="47"/>
      <c r="N89" s="47"/>
      <c r="O89" s="47"/>
      <c r="P89" s="47"/>
      <c r="Q89" s="47"/>
    </row>
    <row r="90" spans="1:17" x14ac:dyDescent="0.45">
      <c r="A90" s="86"/>
      <c r="B90" s="86"/>
      <c r="C90" s="86"/>
      <c r="D90" s="86"/>
      <c r="E90" s="95"/>
      <c r="F90" s="95"/>
      <c r="G90" s="96"/>
      <c r="H90" s="99"/>
      <c r="I90" s="97"/>
      <c r="J90" s="87"/>
      <c r="K90" s="100"/>
      <c r="L90" s="47"/>
      <c r="M90" s="47"/>
      <c r="N90" s="47"/>
      <c r="O90" s="47"/>
      <c r="P90" s="47"/>
      <c r="Q90" s="47"/>
    </row>
    <row r="91" spans="1:17" x14ac:dyDescent="0.45">
      <c r="A91" s="86"/>
      <c r="B91" s="86"/>
      <c r="C91" s="86"/>
      <c r="D91" s="86"/>
      <c r="E91" s="95"/>
      <c r="F91" s="95"/>
      <c r="G91" s="96"/>
      <c r="H91" s="99"/>
      <c r="I91" s="97"/>
      <c r="J91" s="87"/>
      <c r="K91" s="100"/>
      <c r="L91" s="47"/>
      <c r="M91" s="47"/>
      <c r="N91" s="47"/>
      <c r="O91" s="47"/>
      <c r="P91" s="47"/>
      <c r="Q91" s="47"/>
    </row>
    <row r="92" spans="1:17" x14ac:dyDescent="0.45">
      <c r="A92" s="86"/>
      <c r="B92" s="86"/>
      <c r="C92" s="86"/>
      <c r="D92" s="86"/>
      <c r="E92" s="95"/>
      <c r="F92" s="95"/>
      <c r="G92" s="96"/>
      <c r="H92" s="99"/>
      <c r="I92" s="97"/>
      <c r="J92" s="87"/>
      <c r="K92" s="100"/>
      <c r="L92" s="47"/>
      <c r="M92" s="47"/>
      <c r="N92" s="47"/>
      <c r="O92" s="47"/>
      <c r="P92" s="47"/>
      <c r="Q92" s="47"/>
    </row>
    <row r="93" spans="1:17" x14ac:dyDescent="0.45">
      <c r="A93" s="86"/>
      <c r="B93" s="86"/>
      <c r="C93" s="86"/>
      <c r="D93" s="86"/>
      <c r="E93" s="95"/>
      <c r="F93" s="95"/>
      <c r="G93" s="96"/>
      <c r="H93" s="99"/>
      <c r="I93" s="97"/>
      <c r="J93" s="87"/>
      <c r="K93" s="100"/>
      <c r="L93" s="47"/>
      <c r="M93" s="47"/>
      <c r="N93" s="47"/>
      <c r="O93" s="47"/>
      <c r="P93" s="47"/>
      <c r="Q93" s="47"/>
    </row>
    <row r="94" spans="1:17" x14ac:dyDescent="0.45">
      <c r="A94" s="86"/>
      <c r="B94" s="86"/>
      <c r="C94" s="86"/>
      <c r="D94" s="86"/>
      <c r="E94" s="95"/>
      <c r="F94" s="95"/>
      <c r="G94" s="96"/>
      <c r="H94" s="99"/>
      <c r="I94" s="97"/>
      <c r="J94" s="87"/>
      <c r="K94" s="100"/>
      <c r="L94" s="47"/>
      <c r="M94" s="47"/>
      <c r="N94" s="47"/>
      <c r="O94" s="47"/>
      <c r="P94" s="47"/>
      <c r="Q94" s="47"/>
    </row>
    <row r="95" spans="1:17" x14ac:dyDescent="0.45">
      <c r="A95" s="86"/>
      <c r="B95" s="86"/>
      <c r="C95" s="86"/>
      <c r="D95" s="86"/>
      <c r="E95" s="95"/>
      <c r="F95" s="95"/>
      <c r="G95" s="96"/>
      <c r="H95" s="99"/>
      <c r="I95" s="97"/>
      <c r="J95" s="87"/>
      <c r="K95" s="100"/>
      <c r="L95" s="47"/>
      <c r="M95" s="47"/>
      <c r="N95" s="47"/>
      <c r="O95" s="47"/>
      <c r="P95" s="47"/>
      <c r="Q95" s="47"/>
    </row>
    <row r="96" spans="1:17" x14ac:dyDescent="0.45">
      <c r="A96" s="86"/>
      <c r="B96" s="86"/>
      <c r="C96" s="86"/>
      <c r="D96" s="86"/>
      <c r="E96" s="95"/>
      <c r="F96" s="95"/>
      <c r="G96" s="96"/>
      <c r="H96" s="99"/>
      <c r="I96" s="97"/>
      <c r="J96" s="87"/>
      <c r="K96" s="100"/>
      <c r="L96" s="47"/>
      <c r="M96" s="47"/>
      <c r="N96" s="47"/>
      <c r="O96" s="47"/>
      <c r="P96" s="47"/>
      <c r="Q96" s="47"/>
    </row>
    <row r="97" spans="1:17" x14ac:dyDescent="0.45">
      <c r="A97" s="86"/>
      <c r="B97" s="86"/>
      <c r="C97" s="86"/>
      <c r="D97" s="86"/>
      <c r="E97" s="95"/>
      <c r="F97" s="95"/>
      <c r="G97" s="96"/>
      <c r="H97" s="99"/>
      <c r="I97" s="97"/>
      <c r="J97" s="87"/>
      <c r="K97" s="100"/>
      <c r="L97" s="47"/>
      <c r="M97" s="47"/>
      <c r="N97" s="47"/>
      <c r="O97" s="47"/>
      <c r="P97" s="47"/>
      <c r="Q97" s="47"/>
    </row>
    <row r="98" spans="1:17" x14ac:dyDescent="0.45">
      <c r="A98" s="86"/>
      <c r="B98" s="86"/>
      <c r="C98" s="86"/>
      <c r="D98" s="86"/>
      <c r="E98" s="95"/>
      <c r="F98" s="95"/>
      <c r="G98" s="96"/>
      <c r="H98" s="99"/>
      <c r="I98" s="97"/>
      <c r="J98" s="87"/>
      <c r="K98" s="100"/>
      <c r="L98" s="47"/>
      <c r="M98" s="47"/>
      <c r="N98" s="47"/>
      <c r="O98" s="47"/>
      <c r="P98" s="47"/>
      <c r="Q98" s="47"/>
    </row>
    <row r="99" spans="1:17" x14ac:dyDescent="0.45">
      <c r="A99" s="86"/>
      <c r="B99" s="86"/>
      <c r="C99" s="86"/>
      <c r="D99" s="86"/>
      <c r="E99" s="95"/>
      <c r="F99" s="95"/>
      <c r="G99" s="96"/>
      <c r="H99" s="99"/>
      <c r="I99" s="97"/>
      <c r="J99" s="87"/>
      <c r="K99" s="100"/>
      <c r="L99" s="47"/>
      <c r="M99" s="47"/>
      <c r="N99" s="47"/>
      <c r="O99" s="47"/>
      <c r="P99" s="47"/>
      <c r="Q99" s="47"/>
    </row>
    <row r="100" spans="1:17" x14ac:dyDescent="0.45">
      <c r="A100" s="86"/>
      <c r="B100" s="86"/>
      <c r="C100" s="86"/>
      <c r="D100" s="86"/>
      <c r="E100" s="95"/>
      <c r="F100" s="95"/>
      <c r="G100" s="96"/>
      <c r="H100" s="99"/>
      <c r="I100" s="97"/>
      <c r="J100" s="87"/>
      <c r="K100" s="100"/>
      <c r="L100" s="47"/>
      <c r="M100" s="47"/>
      <c r="N100" s="47"/>
      <c r="O100" s="47"/>
      <c r="P100" s="47"/>
      <c r="Q100" s="47"/>
    </row>
    <row r="101" spans="1:17" x14ac:dyDescent="0.45">
      <c r="A101" s="86"/>
      <c r="B101" s="86"/>
      <c r="C101" s="86"/>
      <c r="D101" s="86"/>
      <c r="E101" s="95"/>
      <c r="F101" s="95"/>
      <c r="G101" s="96"/>
      <c r="H101" s="99"/>
      <c r="I101" s="97"/>
      <c r="J101" s="87"/>
      <c r="K101" s="100"/>
      <c r="L101" s="47"/>
      <c r="M101" s="47"/>
      <c r="N101" s="47"/>
      <c r="O101" s="47"/>
      <c r="P101" s="47"/>
      <c r="Q101" s="47"/>
    </row>
    <row r="102" spans="1:17" x14ac:dyDescent="0.45">
      <c r="A102" s="86"/>
      <c r="B102" s="86"/>
      <c r="C102" s="86"/>
      <c r="D102" s="86"/>
      <c r="E102" s="95"/>
      <c r="F102" s="95"/>
      <c r="G102" s="96"/>
      <c r="H102" s="99"/>
      <c r="I102" s="97"/>
      <c r="J102" s="87"/>
      <c r="K102" s="100"/>
      <c r="L102" s="47"/>
      <c r="M102" s="47"/>
      <c r="N102" s="47"/>
      <c r="O102" s="47"/>
      <c r="P102" s="47"/>
      <c r="Q102" s="47"/>
    </row>
    <row r="103" spans="1:17" x14ac:dyDescent="0.45">
      <c r="K103" s="100"/>
      <c r="L103" s="47"/>
      <c r="M103" s="47"/>
      <c r="N103" s="47"/>
      <c r="O103" s="47"/>
      <c r="P103" s="47"/>
      <c r="Q103" s="47"/>
    </row>
    <row r="104" spans="1:17" x14ac:dyDescent="0.45">
      <c r="K104" s="100"/>
      <c r="L104" s="47"/>
      <c r="M104" s="47"/>
      <c r="N104" s="47"/>
      <c r="O104" s="47"/>
      <c r="P104" s="47"/>
      <c r="Q104" s="47"/>
    </row>
    <row r="105" spans="1:17" x14ac:dyDescent="0.45">
      <c r="K105" s="100"/>
      <c r="L105" s="47"/>
      <c r="M105" s="47"/>
      <c r="N105" s="47"/>
      <c r="O105" s="47"/>
      <c r="P105" s="47"/>
      <c r="Q105" s="47"/>
    </row>
    <row r="106" spans="1:17" x14ac:dyDescent="0.45">
      <c r="K106" s="100"/>
      <c r="L106" s="47"/>
      <c r="M106" s="47"/>
      <c r="N106" s="47"/>
      <c r="O106" s="47"/>
      <c r="P106" s="47"/>
      <c r="Q106" s="47"/>
    </row>
    <row r="107" spans="1:17" x14ac:dyDescent="0.45">
      <c r="K107" s="100"/>
      <c r="L107" s="47"/>
      <c r="M107" s="47"/>
      <c r="N107" s="47"/>
      <c r="O107" s="47"/>
      <c r="P107" s="47"/>
      <c r="Q107" s="47"/>
    </row>
    <row r="108" spans="1:17" x14ac:dyDescent="0.45">
      <c r="K108" s="100"/>
      <c r="L108" s="47"/>
      <c r="M108" s="47"/>
      <c r="N108" s="47"/>
      <c r="O108" s="47"/>
      <c r="P108" s="47"/>
      <c r="Q108" s="47"/>
    </row>
    <row r="109" spans="1:17" x14ac:dyDescent="0.45">
      <c r="K109" s="100"/>
      <c r="L109" s="47"/>
      <c r="M109" s="47"/>
      <c r="N109" s="47"/>
      <c r="O109" s="47"/>
      <c r="P109" s="47"/>
      <c r="Q109" s="47"/>
    </row>
    <row r="110" spans="1:17" x14ac:dyDescent="0.45">
      <c r="K110" s="100"/>
      <c r="L110" s="47"/>
      <c r="M110" s="47"/>
      <c r="N110" s="47"/>
      <c r="O110" s="47"/>
      <c r="P110" s="47"/>
      <c r="Q110" s="47"/>
    </row>
    <row r="111" spans="1:17" x14ac:dyDescent="0.45">
      <c r="K111" s="100"/>
      <c r="L111" s="47"/>
      <c r="M111" s="47"/>
      <c r="N111" s="47"/>
      <c r="O111" s="47"/>
      <c r="P111" s="47"/>
      <c r="Q111" s="47"/>
    </row>
    <row r="112" spans="1:17" x14ac:dyDescent="0.45">
      <c r="K112" s="100"/>
      <c r="L112" s="47"/>
      <c r="M112" s="47"/>
      <c r="N112" s="47"/>
      <c r="O112" s="47"/>
      <c r="P112" s="47"/>
      <c r="Q112" s="47"/>
    </row>
    <row r="113" spans="11:17" x14ac:dyDescent="0.45">
      <c r="K113" s="100"/>
      <c r="L113" s="47"/>
      <c r="M113" s="47"/>
      <c r="N113" s="47"/>
      <c r="O113" s="47"/>
      <c r="P113" s="47"/>
      <c r="Q113" s="47"/>
    </row>
    <row r="114" spans="11:17" x14ac:dyDescent="0.45">
      <c r="K114" s="100"/>
      <c r="L114" s="47"/>
      <c r="M114" s="47"/>
      <c r="N114" s="47"/>
      <c r="O114" s="47"/>
      <c r="P114" s="47"/>
      <c r="Q114" s="47"/>
    </row>
    <row r="115" spans="11:17" x14ac:dyDescent="0.45">
      <c r="K115" s="100"/>
      <c r="L115" s="47"/>
      <c r="M115" s="47"/>
      <c r="N115" s="47"/>
      <c r="O115" s="47"/>
      <c r="P115" s="47"/>
      <c r="Q115" s="47"/>
    </row>
    <row r="116" spans="11:17" x14ac:dyDescent="0.45">
      <c r="K116" s="100"/>
      <c r="L116" s="47"/>
      <c r="M116" s="47"/>
      <c r="N116" s="47"/>
      <c r="O116" s="47"/>
      <c r="P116" s="47"/>
      <c r="Q116" s="47"/>
    </row>
    <row r="117" spans="11:17" x14ac:dyDescent="0.45">
      <c r="K117" s="100"/>
      <c r="L117" s="47"/>
      <c r="M117" s="47"/>
      <c r="N117" s="47"/>
      <c r="O117" s="47"/>
      <c r="P117" s="47"/>
      <c r="Q117" s="47"/>
    </row>
    <row r="118" spans="11:17" x14ac:dyDescent="0.45">
      <c r="K118" s="100"/>
      <c r="L118" s="47"/>
      <c r="M118" s="47"/>
      <c r="N118" s="47"/>
      <c r="O118" s="47"/>
      <c r="P118" s="47"/>
      <c r="Q118" s="47"/>
    </row>
    <row r="119" spans="11:17" x14ac:dyDescent="0.45">
      <c r="K119" s="100"/>
      <c r="L119" s="47"/>
      <c r="M119" s="47"/>
      <c r="N119" s="47"/>
      <c r="O119" s="47"/>
      <c r="P119" s="47"/>
      <c r="Q119" s="47"/>
    </row>
    <row r="120" spans="11:17" x14ac:dyDescent="0.45">
      <c r="K120" s="100"/>
      <c r="L120" s="47"/>
      <c r="M120" s="47"/>
      <c r="N120" s="47"/>
      <c r="O120" s="47"/>
      <c r="P120" s="47"/>
      <c r="Q120" s="47"/>
    </row>
    <row r="121" spans="11:17" x14ac:dyDescent="0.45">
      <c r="K121" s="100"/>
      <c r="L121" s="47"/>
      <c r="M121" s="47"/>
      <c r="N121" s="47"/>
      <c r="O121" s="47"/>
      <c r="P121" s="47"/>
      <c r="Q121" s="47"/>
    </row>
    <row r="122" spans="11:17" x14ac:dyDescent="0.45">
      <c r="K122" s="100"/>
      <c r="L122" s="47"/>
      <c r="M122" s="47"/>
      <c r="N122" s="47"/>
      <c r="O122" s="47"/>
      <c r="P122" s="47"/>
      <c r="Q122" s="47"/>
    </row>
    <row r="123" spans="11:17" x14ac:dyDescent="0.45">
      <c r="K123" s="100"/>
      <c r="L123" s="47"/>
      <c r="M123" s="47"/>
      <c r="N123" s="47"/>
      <c r="O123" s="47"/>
      <c r="P123" s="47"/>
      <c r="Q123" s="47"/>
    </row>
    <row r="124" spans="11:17" x14ac:dyDescent="0.45">
      <c r="K124" s="100"/>
      <c r="L124" s="47"/>
      <c r="M124" s="47"/>
      <c r="N124" s="47"/>
      <c r="O124" s="47"/>
      <c r="P124" s="47"/>
      <c r="Q124" s="47"/>
    </row>
    <row r="125" spans="11:17" x14ac:dyDescent="0.45">
      <c r="K125" s="100"/>
      <c r="L125" s="47"/>
      <c r="M125" s="47"/>
      <c r="N125" s="47"/>
      <c r="O125" s="47"/>
      <c r="P125" s="47"/>
      <c r="Q125" s="47"/>
    </row>
    <row r="126" spans="11:17" x14ac:dyDescent="0.45">
      <c r="K126" s="100"/>
      <c r="L126" s="47"/>
      <c r="M126" s="47"/>
      <c r="N126" s="47"/>
      <c r="O126" s="47"/>
      <c r="P126" s="47"/>
      <c r="Q126" s="47"/>
    </row>
    <row r="127" spans="11:17" x14ac:dyDescent="0.45">
      <c r="K127" s="100"/>
      <c r="L127" s="47"/>
      <c r="M127" s="47"/>
      <c r="N127" s="47"/>
      <c r="O127" s="47"/>
      <c r="P127" s="47"/>
      <c r="Q127" s="47"/>
    </row>
    <row r="128" spans="11:17" x14ac:dyDescent="0.45">
      <c r="K128" s="100"/>
      <c r="L128" s="47"/>
      <c r="M128" s="47"/>
      <c r="N128" s="47"/>
      <c r="O128" s="47"/>
      <c r="P128" s="47"/>
      <c r="Q128" s="47"/>
    </row>
    <row r="129" spans="11:17" x14ac:dyDescent="0.45">
      <c r="K129" s="100"/>
      <c r="L129" s="47"/>
      <c r="M129" s="47"/>
      <c r="N129" s="47"/>
      <c r="O129" s="47"/>
      <c r="P129" s="47"/>
      <c r="Q129" s="47"/>
    </row>
    <row r="130" spans="11:17" x14ac:dyDescent="0.45">
      <c r="K130" s="100"/>
      <c r="L130" s="47"/>
      <c r="M130" s="47"/>
      <c r="N130" s="47"/>
      <c r="O130" s="47"/>
      <c r="P130" s="47"/>
      <c r="Q130" s="47"/>
    </row>
    <row r="131" spans="11:17" x14ac:dyDescent="0.45">
      <c r="K131" s="100"/>
      <c r="L131" s="47"/>
      <c r="M131" s="47"/>
      <c r="N131" s="47"/>
      <c r="O131" s="47"/>
      <c r="P131" s="47"/>
      <c r="Q131" s="47"/>
    </row>
    <row r="132" spans="11:17" x14ac:dyDescent="0.45">
      <c r="K132" s="100"/>
      <c r="L132" s="47"/>
      <c r="M132" s="47"/>
      <c r="N132" s="47"/>
      <c r="O132" s="47"/>
      <c r="P132" s="47"/>
      <c r="Q132" s="47"/>
    </row>
    <row r="133" spans="11:17" x14ac:dyDescent="0.45">
      <c r="K133" s="100"/>
      <c r="L133" s="47"/>
      <c r="M133" s="47"/>
      <c r="N133" s="47"/>
      <c r="O133" s="47"/>
      <c r="P133" s="47"/>
      <c r="Q133" s="47"/>
    </row>
    <row r="134" spans="11:17" x14ac:dyDescent="0.45">
      <c r="K134" s="100"/>
      <c r="L134" s="47"/>
      <c r="M134" s="47"/>
      <c r="N134" s="47"/>
      <c r="O134" s="47"/>
      <c r="P134" s="47"/>
      <c r="Q134" s="47"/>
    </row>
    <row r="135" spans="11:17" x14ac:dyDescent="0.45">
      <c r="K135" s="100"/>
      <c r="L135" s="47"/>
      <c r="M135" s="47"/>
      <c r="N135" s="47"/>
      <c r="O135" s="47"/>
      <c r="P135" s="47"/>
      <c r="Q135" s="47"/>
    </row>
    <row r="136" spans="11:17" x14ac:dyDescent="0.45">
      <c r="K136" s="100"/>
      <c r="L136" s="47"/>
      <c r="M136" s="47"/>
      <c r="N136" s="47"/>
      <c r="O136" s="47"/>
      <c r="P136" s="47"/>
      <c r="Q136" s="47"/>
    </row>
    <row r="137" spans="11:17" x14ac:dyDescent="0.45">
      <c r="K137" s="100"/>
      <c r="L137" s="47"/>
      <c r="M137" s="47"/>
      <c r="N137" s="47"/>
      <c r="O137" s="47"/>
      <c r="P137" s="47"/>
      <c r="Q137" s="47"/>
    </row>
    <row r="138" spans="11:17" x14ac:dyDescent="0.45">
      <c r="K138" s="100"/>
      <c r="L138" s="47"/>
      <c r="M138" s="47"/>
      <c r="N138" s="47"/>
      <c r="O138" s="47"/>
      <c r="P138" s="47"/>
      <c r="Q138" s="47"/>
    </row>
    <row r="139" spans="11:17" x14ac:dyDescent="0.45">
      <c r="K139" s="100"/>
      <c r="L139" s="47"/>
      <c r="M139" s="47"/>
      <c r="N139" s="47"/>
      <c r="O139" s="47"/>
      <c r="P139" s="47"/>
      <c r="Q139" s="47"/>
    </row>
    <row r="140" spans="11:17" x14ac:dyDescent="0.45">
      <c r="K140" s="100"/>
      <c r="L140" s="47"/>
      <c r="M140" s="47"/>
      <c r="N140" s="47"/>
      <c r="O140" s="47"/>
      <c r="P140" s="47"/>
      <c r="Q140" s="47"/>
    </row>
    <row r="141" spans="11:17" x14ac:dyDescent="0.45">
      <c r="K141" s="100"/>
      <c r="L141" s="47"/>
      <c r="M141" s="47"/>
      <c r="N141" s="47"/>
      <c r="O141" s="47"/>
      <c r="P141" s="47"/>
      <c r="Q141" s="47"/>
    </row>
    <row r="142" spans="11:17" x14ac:dyDescent="0.45">
      <c r="K142" s="100"/>
      <c r="L142" s="47"/>
      <c r="M142" s="47"/>
      <c r="N142" s="47"/>
      <c r="O142" s="47"/>
      <c r="P142" s="47"/>
      <c r="Q142" s="47"/>
    </row>
    <row r="143" spans="11:17" x14ac:dyDescent="0.45">
      <c r="K143" s="100"/>
      <c r="L143" s="47"/>
      <c r="M143" s="47"/>
      <c r="N143" s="47"/>
      <c r="O143" s="47"/>
      <c r="P143" s="47"/>
      <c r="Q143" s="47"/>
    </row>
    <row r="144" spans="11:17" x14ac:dyDescent="0.45">
      <c r="K144" s="100"/>
      <c r="L144" s="47"/>
      <c r="M144" s="47"/>
      <c r="N144" s="47"/>
      <c r="O144" s="47"/>
      <c r="P144" s="47"/>
      <c r="Q144" s="47"/>
    </row>
    <row r="145" spans="11:17" x14ac:dyDescent="0.45">
      <c r="K145" s="100"/>
      <c r="L145" s="47"/>
      <c r="M145" s="47"/>
      <c r="N145" s="47"/>
      <c r="O145" s="47"/>
      <c r="P145" s="47"/>
      <c r="Q145" s="47"/>
    </row>
    <row r="146" spans="11:17" x14ac:dyDescent="0.45">
      <c r="K146" s="100"/>
      <c r="L146" s="47"/>
      <c r="M146" s="47"/>
      <c r="N146" s="47"/>
      <c r="O146" s="47"/>
      <c r="P146" s="47"/>
      <c r="Q146" s="47"/>
    </row>
    <row r="147" spans="11:17" x14ac:dyDescent="0.45">
      <c r="K147" s="100"/>
      <c r="L147" s="47"/>
      <c r="M147" s="47"/>
      <c r="N147" s="47"/>
      <c r="O147" s="47"/>
      <c r="P147" s="47"/>
      <c r="Q147" s="47"/>
    </row>
    <row r="148" spans="11:17" x14ac:dyDescent="0.45">
      <c r="K148" s="100"/>
      <c r="L148" s="47"/>
      <c r="M148" s="47"/>
      <c r="N148" s="47"/>
      <c r="O148" s="47"/>
      <c r="P148" s="47"/>
      <c r="Q148" s="47"/>
    </row>
    <row r="149" spans="11:17" x14ac:dyDescent="0.45">
      <c r="K149" s="100"/>
      <c r="L149" s="47"/>
      <c r="M149" s="47"/>
      <c r="N149" s="47"/>
      <c r="O149" s="47"/>
      <c r="P149" s="47"/>
      <c r="Q149" s="47"/>
    </row>
    <row r="150" spans="11:17" x14ac:dyDescent="0.45">
      <c r="K150" s="100"/>
      <c r="L150" s="47"/>
      <c r="M150" s="47"/>
      <c r="N150" s="47"/>
      <c r="O150" s="47"/>
      <c r="P150" s="47"/>
      <c r="Q150" s="47"/>
    </row>
    <row r="151" spans="11:17" x14ac:dyDescent="0.45">
      <c r="K151" s="100"/>
      <c r="L151" s="47"/>
      <c r="M151" s="47"/>
      <c r="N151" s="47"/>
      <c r="O151" s="47"/>
      <c r="P151" s="47"/>
      <c r="Q151" s="47"/>
    </row>
    <row r="152" spans="11:17" x14ac:dyDescent="0.45">
      <c r="K152" s="100"/>
      <c r="L152" s="47"/>
      <c r="M152" s="47"/>
      <c r="N152" s="47"/>
      <c r="O152" s="47"/>
      <c r="P152" s="47"/>
      <c r="Q152" s="47"/>
    </row>
    <row r="153" spans="11:17" x14ac:dyDescent="0.45">
      <c r="K153" s="100"/>
      <c r="L153" s="47"/>
      <c r="M153" s="47"/>
      <c r="N153" s="47"/>
      <c r="O153" s="47"/>
      <c r="P153" s="47"/>
      <c r="Q153" s="47"/>
    </row>
    <row r="154" spans="11:17" x14ac:dyDescent="0.45">
      <c r="K154" s="100"/>
      <c r="L154" s="47"/>
      <c r="M154" s="47"/>
      <c r="N154" s="47"/>
      <c r="O154" s="47"/>
      <c r="P154" s="47"/>
      <c r="Q154" s="47"/>
    </row>
    <row r="155" spans="11:17" x14ac:dyDescent="0.45">
      <c r="K155" s="100"/>
      <c r="L155" s="47"/>
      <c r="M155" s="47"/>
      <c r="N155" s="47"/>
      <c r="O155" s="47"/>
      <c r="P155" s="47"/>
      <c r="Q155" s="47"/>
    </row>
    <row r="156" spans="11:17" x14ac:dyDescent="0.45">
      <c r="K156" s="100"/>
      <c r="L156" s="47"/>
      <c r="M156" s="47"/>
      <c r="N156" s="47"/>
      <c r="O156" s="47"/>
      <c r="P156" s="47"/>
      <c r="Q156" s="47"/>
    </row>
    <row r="157" spans="11:17" x14ac:dyDescent="0.45">
      <c r="K157" s="100"/>
      <c r="L157" s="47"/>
      <c r="M157" s="47"/>
      <c r="N157" s="47"/>
      <c r="O157" s="47"/>
      <c r="P157" s="47"/>
      <c r="Q157" s="47"/>
    </row>
    <row r="158" spans="11:17" x14ac:dyDescent="0.45">
      <c r="K158" s="100"/>
      <c r="L158" s="47"/>
      <c r="M158" s="47"/>
      <c r="N158" s="47"/>
      <c r="O158" s="47"/>
      <c r="P158" s="47"/>
      <c r="Q158" s="47"/>
    </row>
    <row r="159" spans="11:17" x14ac:dyDescent="0.45">
      <c r="K159" s="100"/>
      <c r="L159" s="47"/>
      <c r="M159" s="47"/>
      <c r="N159" s="47"/>
      <c r="O159" s="47"/>
      <c r="P159" s="47"/>
      <c r="Q159" s="47"/>
    </row>
    <row r="160" spans="11:17" x14ac:dyDescent="0.45">
      <c r="K160" s="100"/>
      <c r="L160" s="47"/>
      <c r="M160" s="47"/>
      <c r="N160" s="47"/>
      <c r="O160" s="47"/>
      <c r="P160" s="47"/>
      <c r="Q160" s="47"/>
    </row>
    <row r="161" spans="11:17" x14ac:dyDescent="0.45">
      <c r="K161" s="100"/>
      <c r="L161" s="47"/>
      <c r="M161" s="47"/>
      <c r="N161" s="47"/>
      <c r="O161" s="47"/>
      <c r="P161" s="47"/>
      <c r="Q161" s="47"/>
    </row>
    <row r="162" spans="11:17" x14ac:dyDescent="0.45">
      <c r="K162" s="100"/>
      <c r="L162" s="47"/>
      <c r="M162" s="47"/>
      <c r="N162" s="47"/>
      <c r="O162" s="47"/>
      <c r="P162" s="47"/>
      <c r="Q162" s="47"/>
    </row>
    <row r="163" spans="11:17" x14ac:dyDescent="0.45">
      <c r="K163" s="100"/>
      <c r="L163" s="47"/>
      <c r="M163" s="47"/>
      <c r="N163" s="47"/>
      <c r="O163" s="47"/>
      <c r="P163" s="47"/>
      <c r="Q163" s="47"/>
    </row>
    <row r="164" spans="11:17" x14ac:dyDescent="0.45">
      <c r="K164" s="100"/>
      <c r="L164" s="47"/>
      <c r="M164" s="47"/>
      <c r="N164" s="47"/>
      <c r="O164" s="47"/>
      <c r="P164" s="47"/>
      <c r="Q164" s="47"/>
    </row>
    <row r="165" spans="11:17" x14ac:dyDescent="0.45">
      <c r="K165" s="100"/>
      <c r="L165" s="47"/>
      <c r="M165" s="47"/>
      <c r="N165" s="47"/>
      <c r="O165" s="47"/>
      <c r="P165" s="47"/>
      <c r="Q165" s="47"/>
    </row>
    <row r="166" spans="11:17" x14ac:dyDescent="0.45">
      <c r="K166" s="100"/>
      <c r="L166" s="47"/>
      <c r="M166" s="47"/>
      <c r="N166" s="47"/>
      <c r="O166" s="47"/>
      <c r="P166" s="47"/>
      <c r="Q166" s="47"/>
    </row>
    <row r="167" spans="11:17" x14ac:dyDescent="0.45">
      <c r="K167" s="100"/>
      <c r="L167" s="47"/>
      <c r="M167" s="47"/>
      <c r="N167" s="47"/>
      <c r="O167" s="47"/>
      <c r="P167" s="47"/>
      <c r="Q167" s="47"/>
    </row>
    <row r="168" spans="11:17" x14ac:dyDescent="0.45">
      <c r="K168" s="100"/>
      <c r="L168" s="47"/>
      <c r="M168" s="47"/>
      <c r="N168" s="47"/>
      <c r="O168" s="47"/>
      <c r="P168" s="47"/>
      <c r="Q168" s="47"/>
    </row>
    <row r="169" spans="11:17" x14ac:dyDescent="0.45">
      <c r="K169" s="100"/>
      <c r="L169" s="47"/>
      <c r="M169" s="47"/>
      <c r="N169" s="47"/>
      <c r="O169" s="47"/>
      <c r="P169" s="47"/>
      <c r="Q169" s="47"/>
    </row>
    <row r="170" spans="11:17" x14ac:dyDescent="0.45">
      <c r="K170" s="100"/>
      <c r="L170" s="47"/>
      <c r="M170" s="47"/>
      <c r="N170" s="47"/>
      <c r="O170" s="47"/>
      <c r="P170" s="47"/>
      <c r="Q170" s="47"/>
    </row>
    <row r="171" spans="11:17" x14ac:dyDescent="0.45">
      <c r="K171" s="100"/>
      <c r="L171" s="47"/>
      <c r="M171" s="47"/>
      <c r="N171" s="47"/>
      <c r="O171" s="47"/>
      <c r="P171" s="47"/>
      <c r="Q171" s="47"/>
    </row>
    <row r="172" spans="11:17" x14ac:dyDescent="0.45">
      <c r="K172" s="100"/>
      <c r="L172" s="47"/>
      <c r="M172" s="47"/>
      <c r="N172" s="47"/>
      <c r="O172" s="47"/>
      <c r="P172" s="47"/>
      <c r="Q172" s="47"/>
    </row>
    <row r="173" spans="11:17" x14ac:dyDescent="0.45">
      <c r="K173" s="100"/>
      <c r="L173" s="47"/>
      <c r="M173" s="47"/>
      <c r="N173" s="47"/>
      <c r="O173" s="47"/>
      <c r="P173" s="47"/>
      <c r="Q173" s="47"/>
    </row>
    <row r="174" spans="11:17" x14ac:dyDescent="0.45">
      <c r="K174" s="100"/>
      <c r="L174" s="47"/>
      <c r="M174" s="47"/>
      <c r="N174" s="47"/>
      <c r="O174" s="47"/>
      <c r="P174" s="47"/>
      <c r="Q174" s="47"/>
    </row>
    <row r="175" spans="11:17" x14ac:dyDescent="0.45">
      <c r="K175" s="100"/>
      <c r="L175" s="47"/>
      <c r="M175" s="47"/>
      <c r="N175" s="47"/>
      <c r="O175" s="47"/>
      <c r="P175" s="47"/>
      <c r="Q175" s="47"/>
    </row>
    <row r="176" spans="11:17" x14ac:dyDescent="0.45">
      <c r="K176" s="100"/>
      <c r="L176" s="47"/>
      <c r="M176" s="47"/>
      <c r="N176" s="47"/>
      <c r="O176" s="47"/>
      <c r="P176" s="47"/>
      <c r="Q176" s="47"/>
    </row>
    <row r="177" spans="11:17" x14ac:dyDescent="0.45">
      <c r="K177" s="100"/>
      <c r="L177" s="47"/>
      <c r="M177" s="47"/>
      <c r="N177" s="47"/>
      <c r="O177" s="47"/>
      <c r="P177" s="47"/>
      <c r="Q177" s="47"/>
    </row>
    <row r="178" spans="11:17" x14ac:dyDescent="0.45">
      <c r="K178" s="100"/>
      <c r="L178" s="47"/>
      <c r="M178" s="47"/>
      <c r="N178" s="47"/>
      <c r="O178" s="47"/>
      <c r="P178" s="47"/>
      <c r="Q178" s="47"/>
    </row>
    <row r="179" spans="11:17" x14ac:dyDescent="0.45">
      <c r="K179" s="100"/>
      <c r="L179" s="47"/>
      <c r="M179" s="47"/>
      <c r="N179" s="47"/>
      <c r="O179" s="47"/>
      <c r="P179" s="47"/>
      <c r="Q179" s="47"/>
    </row>
    <row r="180" spans="11:17" x14ac:dyDescent="0.45">
      <c r="K180" s="100"/>
      <c r="L180" s="47"/>
      <c r="M180" s="47"/>
      <c r="N180" s="47"/>
      <c r="O180" s="47"/>
      <c r="P180" s="47"/>
      <c r="Q180" s="47"/>
    </row>
    <row r="181" spans="11:17" x14ac:dyDescent="0.45">
      <c r="K181" s="100"/>
      <c r="L181" s="47"/>
      <c r="M181" s="47"/>
      <c r="N181" s="47"/>
      <c r="O181" s="47"/>
      <c r="P181" s="47"/>
      <c r="Q181" s="47"/>
    </row>
    <row r="182" spans="11:17" x14ac:dyDescent="0.45">
      <c r="K182" s="100"/>
      <c r="L182" s="47"/>
      <c r="M182" s="47"/>
      <c r="N182" s="47"/>
      <c r="O182" s="47"/>
      <c r="P182" s="47"/>
      <c r="Q182" s="47"/>
    </row>
    <row r="183" spans="11:17" x14ac:dyDescent="0.45">
      <c r="K183" s="100"/>
      <c r="L183" s="47"/>
      <c r="M183" s="47"/>
      <c r="N183" s="47"/>
      <c r="O183" s="47"/>
      <c r="P183" s="47"/>
      <c r="Q183" s="47"/>
    </row>
    <row r="184" spans="11:17" x14ac:dyDescent="0.45">
      <c r="K184" s="100"/>
      <c r="L184" s="47"/>
      <c r="M184" s="47"/>
      <c r="N184" s="47"/>
      <c r="O184" s="47"/>
      <c r="P184" s="47"/>
      <c r="Q184" s="47"/>
    </row>
    <row r="185" spans="11:17" x14ac:dyDescent="0.45">
      <c r="K185" s="100"/>
      <c r="L185" s="47"/>
      <c r="M185" s="47"/>
      <c r="N185" s="47"/>
      <c r="O185" s="47"/>
      <c r="P185" s="47"/>
      <c r="Q185" s="47"/>
    </row>
    <row r="186" spans="11:17" x14ac:dyDescent="0.45">
      <c r="K186" s="100"/>
      <c r="L186" s="47"/>
      <c r="M186" s="47"/>
      <c r="N186" s="47"/>
      <c r="O186" s="47"/>
      <c r="P186" s="47"/>
      <c r="Q186" s="47"/>
    </row>
    <row r="187" spans="11:17" x14ac:dyDescent="0.45">
      <c r="K187" s="100"/>
      <c r="L187" s="47"/>
      <c r="M187" s="47"/>
      <c r="N187" s="47"/>
      <c r="O187" s="47"/>
      <c r="P187" s="47"/>
      <c r="Q187" s="47"/>
    </row>
    <row r="188" spans="11:17" x14ac:dyDescent="0.45">
      <c r="K188" s="100"/>
      <c r="L188" s="47"/>
      <c r="M188" s="47"/>
      <c r="N188" s="47"/>
      <c r="O188" s="47"/>
      <c r="P188" s="47"/>
      <c r="Q188" s="47"/>
    </row>
    <row r="189" spans="11:17" x14ac:dyDescent="0.45">
      <c r="K189" s="100"/>
      <c r="L189" s="47"/>
      <c r="M189" s="47"/>
      <c r="N189" s="47"/>
      <c r="O189" s="47"/>
      <c r="P189" s="47"/>
      <c r="Q189" s="47"/>
    </row>
    <row r="190" spans="11:17" x14ac:dyDescent="0.45">
      <c r="K190" s="100"/>
      <c r="L190" s="47"/>
      <c r="M190" s="47"/>
      <c r="N190" s="47"/>
      <c r="O190" s="47"/>
      <c r="P190" s="47"/>
      <c r="Q190" s="47"/>
    </row>
    <row r="191" spans="11:17" x14ac:dyDescent="0.45">
      <c r="K191" s="100"/>
      <c r="L191" s="47"/>
      <c r="M191" s="47"/>
      <c r="N191" s="47"/>
      <c r="O191" s="47"/>
      <c r="P191" s="47"/>
      <c r="Q191" s="47"/>
    </row>
    <row r="192" spans="11:17" x14ac:dyDescent="0.45">
      <c r="K192" s="100"/>
      <c r="L192" s="47"/>
      <c r="M192" s="47"/>
      <c r="N192" s="47"/>
      <c r="O192" s="47"/>
      <c r="P192" s="47"/>
      <c r="Q192" s="47"/>
    </row>
    <row r="193" spans="11:17" x14ac:dyDescent="0.45">
      <c r="K193" s="100"/>
      <c r="L193" s="47"/>
      <c r="M193" s="47"/>
      <c r="N193" s="47"/>
      <c r="O193" s="47"/>
      <c r="P193" s="47"/>
      <c r="Q193" s="47"/>
    </row>
    <row r="194" spans="11:17" x14ac:dyDescent="0.45">
      <c r="K194" s="100"/>
      <c r="L194" s="47"/>
      <c r="M194" s="47"/>
      <c r="N194" s="47"/>
      <c r="O194" s="47"/>
      <c r="P194" s="47"/>
      <c r="Q194" s="47"/>
    </row>
    <row r="195" spans="11:17" x14ac:dyDescent="0.45">
      <c r="K195" s="100"/>
      <c r="L195" s="47"/>
      <c r="M195" s="47"/>
      <c r="N195" s="47"/>
      <c r="O195" s="47"/>
      <c r="P195" s="47"/>
      <c r="Q195" s="47"/>
    </row>
    <row r="196" spans="11:17" x14ac:dyDescent="0.45">
      <c r="K196" s="100"/>
      <c r="L196" s="47"/>
      <c r="M196" s="47"/>
      <c r="N196" s="47"/>
      <c r="O196" s="47"/>
      <c r="P196" s="47"/>
      <c r="Q196" s="47"/>
    </row>
    <row r="197" spans="11:17" x14ac:dyDescent="0.45">
      <c r="K197" s="100"/>
      <c r="L197" s="47"/>
      <c r="M197" s="47"/>
      <c r="N197" s="47"/>
      <c r="O197" s="47"/>
      <c r="P197" s="47"/>
      <c r="Q197" s="47"/>
    </row>
    <row r="198" spans="11:17" x14ac:dyDescent="0.45">
      <c r="K198" s="100"/>
      <c r="L198" s="47"/>
      <c r="M198" s="47"/>
      <c r="N198" s="47"/>
      <c r="O198" s="47"/>
      <c r="P198" s="47"/>
      <c r="Q198" s="47"/>
    </row>
    <row r="199" spans="11:17" x14ac:dyDescent="0.45">
      <c r="K199" s="100"/>
      <c r="L199" s="47"/>
      <c r="M199" s="47"/>
      <c r="N199" s="47"/>
      <c r="O199" s="47"/>
      <c r="P199" s="47"/>
      <c r="Q199" s="47"/>
    </row>
    <row r="200" spans="11:17" x14ac:dyDescent="0.45">
      <c r="K200" s="100"/>
      <c r="L200" s="47"/>
      <c r="M200" s="47"/>
      <c r="N200" s="47"/>
      <c r="O200" s="47"/>
      <c r="P200" s="47"/>
      <c r="Q200" s="47"/>
    </row>
    <row r="201" spans="11:17" x14ac:dyDescent="0.45">
      <c r="K201" s="100"/>
      <c r="L201" s="47"/>
      <c r="M201" s="47"/>
      <c r="N201" s="47"/>
      <c r="O201" s="47"/>
      <c r="P201" s="47"/>
      <c r="Q201" s="47"/>
    </row>
    <row r="202" spans="11:17" x14ac:dyDescent="0.45">
      <c r="K202" s="100"/>
      <c r="L202" s="47"/>
      <c r="M202" s="47"/>
      <c r="N202" s="47"/>
      <c r="O202" s="47"/>
      <c r="P202" s="47"/>
      <c r="Q202" s="47"/>
    </row>
    <row r="203" spans="11:17" x14ac:dyDescent="0.45">
      <c r="K203" s="100"/>
      <c r="L203" s="47"/>
      <c r="M203" s="47"/>
      <c r="N203" s="47"/>
      <c r="O203" s="47"/>
      <c r="P203" s="47"/>
      <c r="Q203" s="47"/>
    </row>
    <row r="204" spans="11:17" x14ac:dyDescent="0.45">
      <c r="K204" s="100"/>
      <c r="L204" s="47"/>
      <c r="M204" s="47"/>
      <c r="N204" s="47"/>
      <c r="O204" s="47"/>
      <c r="P204" s="47"/>
      <c r="Q204" s="47"/>
    </row>
    <row r="205" spans="11:17" x14ac:dyDescent="0.45">
      <c r="K205" s="100"/>
      <c r="L205" s="47"/>
      <c r="M205" s="47"/>
      <c r="N205" s="47"/>
      <c r="O205" s="47"/>
      <c r="P205" s="47"/>
      <c r="Q205" s="47"/>
    </row>
    <row r="206" spans="11:17" x14ac:dyDescent="0.45">
      <c r="K206" s="100"/>
      <c r="L206" s="47"/>
      <c r="M206" s="47"/>
      <c r="N206" s="47"/>
      <c r="O206" s="47"/>
      <c r="P206" s="47"/>
      <c r="Q206" s="47"/>
    </row>
    <row r="207" spans="11:17" x14ac:dyDescent="0.45">
      <c r="K207" s="100"/>
      <c r="L207" s="47"/>
      <c r="M207" s="47"/>
      <c r="N207" s="47"/>
      <c r="O207" s="47"/>
      <c r="P207" s="47"/>
      <c r="Q207" s="47"/>
    </row>
    <row r="208" spans="11:17" x14ac:dyDescent="0.45">
      <c r="K208" s="100"/>
      <c r="L208" s="47"/>
      <c r="M208" s="47"/>
      <c r="N208" s="47"/>
      <c r="O208" s="47"/>
      <c r="P208" s="47"/>
      <c r="Q208" s="47"/>
    </row>
    <row r="209" spans="11:17" x14ac:dyDescent="0.45">
      <c r="K209" s="100"/>
      <c r="L209" s="47"/>
      <c r="M209" s="47"/>
      <c r="N209" s="47"/>
      <c r="O209" s="47"/>
      <c r="P209" s="47"/>
      <c r="Q209" s="47"/>
    </row>
    <row r="210" spans="11:17" x14ac:dyDescent="0.45">
      <c r="K210" s="100"/>
      <c r="L210" s="47"/>
      <c r="M210" s="47"/>
      <c r="N210" s="47"/>
      <c r="O210" s="47"/>
      <c r="P210" s="47"/>
      <c r="Q210" s="47"/>
    </row>
    <row r="211" spans="11:17" x14ac:dyDescent="0.45">
      <c r="K211" s="100"/>
      <c r="L211" s="47"/>
      <c r="M211" s="47"/>
      <c r="N211" s="47"/>
      <c r="O211" s="47"/>
      <c r="P211" s="47"/>
      <c r="Q211" s="47"/>
    </row>
    <row r="212" spans="11:17" x14ac:dyDescent="0.45">
      <c r="K212" s="100"/>
      <c r="L212" s="47"/>
      <c r="M212" s="47"/>
      <c r="N212" s="47"/>
      <c r="O212" s="47"/>
      <c r="P212" s="47"/>
      <c r="Q212" s="47"/>
    </row>
    <row r="213" spans="11:17" x14ac:dyDescent="0.45">
      <c r="K213" s="100"/>
      <c r="L213" s="47"/>
      <c r="M213" s="47"/>
      <c r="N213" s="47"/>
      <c r="O213" s="47"/>
      <c r="P213" s="47"/>
      <c r="Q213" s="47"/>
    </row>
    <row r="214" spans="11:17" x14ac:dyDescent="0.45">
      <c r="K214" s="100"/>
      <c r="L214" s="47"/>
      <c r="M214" s="47"/>
      <c r="N214" s="47"/>
      <c r="O214" s="47"/>
      <c r="P214" s="47"/>
      <c r="Q214" s="47"/>
    </row>
    <row r="215" spans="11:17" x14ac:dyDescent="0.45">
      <c r="K215" s="100"/>
      <c r="L215" s="47"/>
      <c r="M215" s="47"/>
      <c r="N215" s="47"/>
      <c r="O215" s="47"/>
      <c r="P215" s="47"/>
      <c r="Q215" s="47"/>
    </row>
    <row r="216" spans="11:17" x14ac:dyDescent="0.45">
      <c r="K216" s="100"/>
      <c r="L216" s="47"/>
      <c r="M216" s="47"/>
      <c r="N216" s="47"/>
      <c r="O216" s="47"/>
      <c r="P216" s="47"/>
      <c r="Q216" s="47"/>
    </row>
    <row r="217" spans="11:17" x14ac:dyDescent="0.45">
      <c r="K217" s="100"/>
      <c r="L217" s="47"/>
      <c r="M217" s="47"/>
      <c r="N217" s="47"/>
      <c r="O217" s="47"/>
      <c r="P217" s="47"/>
      <c r="Q217" s="47"/>
    </row>
    <row r="218" spans="11:17" x14ac:dyDescent="0.45">
      <c r="K218" s="100"/>
      <c r="L218" s="47"/>
      <c r="M218" s="47"/>
      <c r="N218" s="47"/>
      <c r="O218" s="47"/>
      <c r="P218" s="47"/>
      <c r="Q218" s="47"/>
    </row>
    <row r="219" spans="11:17" x14ac:dyDescent="0.45">
      <c r="K219" s="100"/>
      <c r="L219" s="47"/>
      <c r="M219" s="47"/>
      <c r="N219" s="47"/>
      <c r="O219" s="47"/>
      <c r="P219" s="47"/>
      <c r="Q219" s="47"/>
    </row>
    <row r="220" spans="11:17" x14ac:dyDescent="0.45">
      <c r="K220" s="100"/>
      <c r="L220" s="47"/>
      <c r="M220" s="47"/>
      <c r="N220" s="47"/>
      <c r="O220" s="47"/>
      <c r="P220" s="47"/>
      <c r="Q220" s="47"/>
    </row>
    <row r="221" spans="11:17" x14ac:dyDescent="0.45">
      <c r="K221" s="100"/>
      <c r="L221" s="47"/>
      <c r="M221" s="47"/>
      <c r="N221" s="47"/>
      <c r="O221" s="47"/>
      <c r="P221" s="47"/>
      <c r="Q221" s="47"/>
    </row>
    <row r="222" spans="11:17" x14ac:dyDescent="0.45">
      <c r="K222" s="100"/>
      <c r="L222" s="47"/>
      <c r="M222" s="47"/>
      <c r="N222" s="47"/>
      <c r="O222" s="47"/>
      <c r="P222" s="47"/>
      <c r="Q222" s="47"/>
    </row>
    <row r="223" spans="11:17" x14ac:dyDescent="0.45">
      <c r="K223" s="100"/>
      <c r="L223" s="47"/>
      <c r="M223" s="47"/>
      <c r="N223" s="47"/>
      <c r="O223" s="47"/>
      <c r="P223" s="47"/>
      <c r="Q223" s="47"/>
    </row>
    <row r="224" spans="11:17" x14ac:dyDescent="0.45">
      <c r="K224" s="100"/>
      <c r="L224" s="47"/>
      <c r="M224" s="47"/>
      <c r="N224" s="47"/>
      <c r="O224" s="47"/>
      <c r="P224" s="47"/>
      <c r="Q224" s="47"/>
    </row>
    <row r="225" spans="11:17" x14ac:dyDescent="0.45">
      <c r="K225" s="100"/>
      <c r="L225" s="47"/>
      <c r="M225" s="47"/>
      <c r="N225" s="47"/>
      <c r="O225" s="47"/>
      <c r="P225" s="47"/>
      <c r="Q225" s="47"/>
    </row>
    <row r="226" spans="11:17" x14ac:dyDescent="0.45">
      <c r="K226" s="100"/>
      <c r="L226" s="47"/>
      <c r="M226" s="47"/>
      <c r="N226" s="47"/>
      <c r="O226" s="47"/>
      <c r="P226" s="47"/>
      <c r="Q226" s="47"/>
    </row>
    <row r="227" spans="11:17" x14ac:dyDescent="0.45">
      <c r="K227" s="100"/>
      <c r="L227" s="47"/>
      <c r="M227" s="47"/>
      <c r="N227" s="47"/>
      <c r="O227" s="47"/>
      <c r="P227" s="47"/>
      <c r="Q227" s="47"/>
    </row>
    <row r="228" spans="11:17" x14ac:dyDescent="0.45">
      <c r="K228" s="100"/>
      <c r="L228" s="47"/>
      <c r="M228" s="47"/>
      <c r="N228" s="47"/>
      <c r="O228" s="47"/>
      <c r="P228" s="47"/>
      <c r="Q228" s="47"/>
    </row>
    <row r="229" spans="11:17" x14ac:dyDescent="0.45">
      <c r="K229" s="100"/>
      <c r="L229" s="47"/>
      <c r="M229" s="47"/>
      <c r="N229" s="47"/>
      <c r="O229" s="47"/>
      <c r="P229" s="47"/>
      <c r="Q229" s="47"/>
    </row>
    <row r="230" spans="11:17" x14ac:dyDescent="0.45">
      <c r="K230" s="100"/>
      <c r="L230" s="47"/>
      <c r="M230" s="47"/>
      <c r="N230" s="47"/>
      <c r="O230" s="47"/>
      <c r="P230" s="47"/>
      <c r="Q230" s="47"/>
    </row>
    <row r="231" spans="11:17" x14ac:dyDescent="0.45">
      <c r="K231" s="100"/>
      <c r="L231" s="47"/>
      <c r="M231" s="47"/>
      <c r="N231" s="47"/>
      <c r="O231" s="47"/>
      <c r="P231" s="47"/>
      <c r="Q231" s="47"/>
    </row>
    <row r="232" spans="11:17" x14ac:dyDescent="0.45">
      <c r="K232" s="100"/>
      <c r="L232" s="47"/>
      <c r="M232" s="47"/>
      <c r="N232" s="47"/>
      <c r="O232" s="47"/>
      <c r="P232" s="47"/>
      <c r="Q232" s="47"/>
    </row>
    <row r="233" spans="11:17" x14ac:dyDescent="0.45">
      <c r="K233" s="100"/>
      <c r="L233" s="47"/>
      <c r="M233" s="47"/>
      <c r="N233" s="47"/>
      <c r="O233" s="47"/>
      <c r="P233" s="47"/>
      <c r="Q233" s="47"/>
    </row>
    <row r="234" spans="11:17" x14ac:dyDescent="0.45">
      <c r="K234" s="100"/>
      <c r="L234" s="47"/>
      <c r="M234" s="47"/>
      <c r="N234" s="47"/>
      <c r="O234" s="47"/>
      <c r="P234" s="47"/>
      <c r="Q234" s="47"/>
    </row>
    <row r="235" spans="11:17" x14ac:dyDescent="0.45">
      <c r="K235" s="100"/>
      <c r="L235" s="47"/>
      <c r="M235" s="47"/>
      <c r="N235" s="47"/>
      <c r="O235" s="47"/>
      <c r="P235" s="47"/>
      <c r="Q235" s="47"/>
    </row>
    <row r="236" spans="11:17" x14ac:dyDescent="0.45">
      <c r="K236" s="100"/>
      <c r="L236" s="47"/>
      <c r="M236" s="47"/>
      <c r="N236" s="47"/>
      <c r="O236" s="47"/>
      <c r="P236" s="47"/>
      <c r="Q236" s="47"/>
    </row>
    <row r="237" spans="11:17" x14ac:dyDescent="0.45">
      <c r="K237" s="100"/>
      <c r="L237" s="47"/>
      <c r="M237" s="47"/>
      <c r="N237" s="47"/>
      <c r="O237" s="47"/>
      <c r="P237" s="47"/>
      <c r="Q237" s="47"/>
    </row>
    <row r="238" spans="11:17" x14ac:dyDescent="0.45">
      <c r="K238" s="100"/>
      <c r="L238" s="47"/>
      <c r="M238" s="47"/>
      <c r="N238" s="47"/>
      <c r="O238" s="47"/>
      <c r="P238" s="47"/>
      <c r="Q238" s="47"/>
    </row>
    <row r="239" spans="11:17" x14ac:dyDescent="0.45">
      <c r="K239" s="100"/>
      <c r="L239" s="47"/>
      <c r="M239" s="47"/>
      <c r="N239" s="47"/>
      <c r="O239" s="47"/>
      <c r="P239" s="47"/>
      <c r="Q239" s="47"/>
    </row>
    <row r="240" spans="11:17" x14ac:dyDescent="0.45">
      <c r="K240" s="100"/>
      <c r="L240" s="47"/>
      <c r="M240" s="47"/>
      <c r="N240" s="47"/>
      <c r="O240" s="47"/>
      <c r="P240" s="47"/>
      <c r="Q240" s="47"/>
    </row>
    <row r="241" spans="11:17" x14ac:dyDescent="0.45">
      <c r="K241" s="100"/>
      <c r="L241" s="47"/>
      <c r="M241" s="47"/>
      <c r="N241" s="47"/>
      <c r="O241" s="47"/>
      <c r="P241" s="47"/>
      <c r="Q241" s="47"/>
    </row>
    <row r="242" spans="11:17" x14ac:dyDescent="0.45">
      <c r="K242" s="100"/>
      <c r="L242" s="47"/>
      <c r="M242" s="47"/>
      <c r="N242" s="47"/>
      <c r="O242" s="47"/>
      <c r="P242" s="47"/>
      <c r="Q242" s="47"/>
    </row>
    <row r="243" spans="11:17" x14ac:dyDescent="0.45">
      <c r="K243" s="100"/>
      <c r="L243" s="47"/>
      <c r="M243" s="47"/>
      <c r="N243" s="47"/>
      <c r="O243" s="47"/>
      <c r="P243" s="47"/>
      <c r="Q243" s="47"/>
    </row>
    <row r="244" spans="11:17" x14ac:dyDescent="0.45">
      <c r="K244" s="100"/>
      <c r="L244" s="47"/>
      <c r="M244" s="47"/>
      <c r="N244" s="47"/>
      <c r="O244" s="47"/>
      <c r="P244" s="47"/>
      <c r="Q244" s="47"/>
    </row>
    <row r="245" spans="11:17" x14ac:dyDescent="0.45">
      <c r="K245" s="100"/>
      <c r="L245" s="47"/>
      <c r="M245" s="47"/>
      <c r="N245" s="47"/>
      <c r="O245" s="47"/>
      <c r="P245" s="47"/>
      <c r="Q245" s="47"/>
    </row>
    <row r="246" spans="11:17" x14ac:dyDescent="0.45">
      <c r="K246" s="100"/>
      <c r="L246" s="47"/>
      <c r="M246" s="47"/>
      <c r="N246" s="47"/>
      <c r="O246" s="47"/>
      <c r="P246" s="47"/>
      <c r="Q246" s="47"/>
    </row>
    <row r="247" spans="11:17" x14ac:dyDescent="0.45">
      <c r="K247" s="100"/>
      <c r="L247" s="47"/>
      <c r="M247" s="47"/>
      <c r="N247" s="47"/>
      <c r="O247" s="47"/>
      <c r="P247" s="47"/>
      <c r="Q247" s="47"/>
    </row>
    <row r="248" spans="11:17" x14ac:dyDescent="0.45">
      <c r="K248" s="100"/>
      <c r="L248" s="47"/>
      <c r="M248" s="47"/>
      <c r="N248" s="47"/>
      <c r="O248" s="47"/>
      <c r="P248" s="47"/>
      <c r="Q248" s="47"/>
    </row>
    <row r="249" spans="11:17" x14ac:dyDescent="0.45">
      <c r="K249" s="100"/>
      <c r="L249" s="47"/>
      <c r="M249" s="47"/>
      <c r="N249" s="47"/>
      <c r="O249" s="47"/>
      <c r="P249" s="47"/>
      <c r="Q249" s="47"/>
    </row>
    <row r="250" spans="11:17" x14ac:dyDescent="0.45">
      <c r="K250" s="100"/>
      <c r="L250" s="47"/>
      <c r="M250" s="47"/>
      <c r="N250" s="47"/>
      <c r="O250" s="47"/>
      <c r="P250" s="47"/>
      <c r="Q250" s="47"/>
    </row>
    <row r="251" spans="11:17" x14ac:dyDescent="0.45">
      <c r="K251" s="100"/>
      <c r="L251" s="47"/>
      <c r="M251" s="47"/>
      <c r="N251" s="47"/>
      <c r="O251" s="47"/>
      <c r="P251" s="47"/>
      <c r="Q251" s="47"/>
    </row>
    <row r="252" spans="11:17" x14ac:dyDescent="0.45">
      <c r="K252" s="100"/>
      <c r="L252" s="47"/>
      <c r="M252" s="47"/>
      <c r="N252" s="47"/>
      <c r="O252" s="47"/>
      <c r="P252" s="47"/>
      <c r="Q252" s="47"/>
    </row>
    <row r="253" spans="11:17" x14ac:dyDescent="0.45">
      <c r="K253" s="100"/>
      <c r="L253" s="47"/>
      <c r="M253" s="47"/>
      <c r="N253" s="47"/>
      <c r="O253" s="47"/>
      <c r="P253" s="47"/>
      <c r="Q253" s="47"/>
    </row>
    <row r="254" spans="11:17" x14ac:dyDescent="0.45">
      <c r="K254" s="100"/>
      <c r="L254" s="47"/>
      <c r="M254" s="47"/>
      <c r="N254" s="47"/>
      <c r="O254" s="47"/>
      <c r="P254" s="47"/>
      <c r="Q254" s="47"/>
    </row>
    <row r="255" spans="11:17" x14ac:dyDescent="0.45">
      <c r="K255" s="100"/>
      <c r="L255" s="47"/>
      <c r="M255" s="47"/>
      <c r="N255" s="47"/>
      <c r="O255" s="47"/>
      <c r="P255" s="47"/>
      <c r="Q255" s="47"/>
    </row>
    <row r="256" spans="11:17" x14ac:dyDescent="0.45">
      <c r="K256" s="100"/>
      <c r="L256" s="47"/>
      <c r="M256" s="47"/>
      <c r="N256" s="47"/>
      <c r="O256" s="47"/>
      <c r="P256" s="47"/>
      <c r="Q256" s="47"/>
    </row>
    <row r="257" spans="11:17" x14ac:dyDescent="0.45">
      <c r="K257" s="100"/>
      <c r="L257" s="47"/>
      <c r="M257" s="47"/>
      <c r="N257" s="47"/>
      <c r="O257" s="47"/>
      <c r="P257" s="47"/>
      <c r="Q257" s="47"/>
    </row>
    <row r="258" spans="11:17" x14ac:dyDescent="0.45">
      <c r="K258" s="100"/>
      <c r="L258" s="47"/>
      <c r="M258" s="47"/>
      <c r="N258" s="47"/>
      <c r="O258" s="47"/>
      <c r="P258" s="47"/>
      <c r="Q258" s="47"/>
    </row>
    <row r="259" spans="11:17" x14ac:dyDescent="0.45">
      <c r="K259" s="100"/>
      <c r="L259" s="47"/>
      <c r="M259" s="47"/>
      <c r="N259" s="47"/>
      <c r="O259" s="47"/>
      <c r="P259" s="47"/>
      <c r="Q259" s="47"/>
    </row>
    <row r="260" spans="11:17" x14ac:dyDescent="0.45">
      <c r="K260" s="100"/>
      <c r="L260" s="47"/>
      <c r="M260" s="47"/>
      <c r="N260" s="47"/>
      <c r="O260" s="47"/>
      <c r="P260" s="47"/>
      <c r="Q260" s="47"/>
    </row>
    <row r="261" spans="11:17" x14ac:dyDescent="0.45">
      <c r="K261" s="100"/>
      <c r="L261" s="47"/>
      <c r="M261" s="47"/>
      <c r="N261" s="47"/>
      <c r="O261" s="47"/>
      <c r="P261" s="47"/>
      <c r="Q261" s="47"/>
    </row>
    <row r="262" spans="11:17" x14ac:dyDescent="0.45">
      <c r="K262" s="100"/>
      <c r="L262" s="47"/>
      <c r="M262" s="47"/>
      <c r="N262" s="47"/>
      <c r="O262" s="47"/>
      <c r="P262" s="47"/>
      <c r="Q262" s="47"/>
    </row>
    <row r="263" spans="11:17" x14ac:dyDescent="0.45">
      <c r="K263" s="100"/>
      <c r="L263" s="47"/>
      <c r="M263" s="47"/>
      <c r="N263" s="47"/>
      <c r="O263" s="47"/>
      <c r="P263" s="47"/>
      <c r="Q263" s="47"/>
    </row>
    <row r="264" spans="11:17" x14ac:dyDescent="0.45">
      <c r="K264" s="100"/>
      <c r="L264" s="47"/>
      <c r="M264" s="47"/>
      <c r="N264" s="47"/>
      <c r="O264" s="47"/>
      <c r="P264" s="47"/>
      <c r="Q264" s="47"/>
    </row>
    <row r="265" spans="11:17" x14ac:dyDescent="0.45">
      <c r="K265" s="100"/>
      <c r="L265" s="47"/>
      <c r="M265" s="47"/>
      <c r="N265" s="47"/>
      <c r="O265" s="47"/>
      <c r="P265" s="47"/>
      <c r="Q265" s="47"/>
    </row>
    <row r="266" spans="11:17" x14ac:dyDescent="0.45">
      <c r="K266" s="100"/>
      <c r="L266" s="47"/>
      <c r="M266" s="47"/>
      <c r="N266" s="47"/>
      <c r="O266" s="47"/>
      <c r="P266" s="47"/>
      <c r="Q266" s="47"/>
    </row>
    <row r="267" spans="11:17" x14ac:dyDescent="0.45">
      <c r="K267" s="100"/>
      <c r="L267" s="47"/>
      <c r="M267" s="47"/>
      <c r="N267" s="47"/>
      <c r="O267" s="47"/>
      <c r="P267" s="47"/>
      <c r="Q267" s="47"/>
    </row>
    <row r="268" spans="11:17" x14ac:dyDescent="0.45">
      <c r="K268" s="100"/>
      <c r="L268" s="47"/>
      <c r="M268" s="47"/>
      <c r="N268" s="47"/>
      <c r="O268" s="47"/>
      <c r="P268" s="47"/>
      <c r="Q268" s="47"/>
    </row>
    <row r="269" spans="11:17" x14ac:dyDescent="0.45">
      <c r="K269" s="100"/>
      <c r="L269" s="47"/>
      <c r="M269" s="47"/>
      <c r="N269" s="47"/>
      <c r="O269" s="47"/>
      <c r="P269" s="47"/>
      <c r="Q269" s="47"/>
    </row>
    <row r="270" spans="11:17" x14ac:dyDescent="0.45">
      <c r="K270" s="100"/>
      <c r="L270" s="47"/>
      <c r="M270" s="47"/>
      <c r="N270" s="47"/>
      <c r="O270" s="47"/>
      <c r="P270" s="47"/>
      <c r="Q270" s="47"/>
    </row>
    <row r="271" spans="11:17" x14ac:dyDescent="0.45">
      <c r="K271" s="100"/>
      <c r="L271" s="47"/>
      <c r="M271" s="47"/>
      <c r="N271" s="47"/>
      <c r="O271" s="47"/>
      <c r="P271" s="47"/>
      <c r="Q271" s="47"/>
    </row>
    <row r="272" spans="11:17" x14ac:dyDescent="0.45">
      <c r="K272" s="100"/>
      <c r="L272" s="47"/>
      <c r="M272" s="47"/>
      <c r="N272" s="47"/>
      <c r="O272" s="47"/>
      <c r="P272" s="47"/>
      <c r="Q272" s="47"/>
    </row>
    <row r="273" spans="11:17" x14ac:dyDescent="0.45">
      <c r="K273" s="100"/>
      <c r="L273" s="47"/>
      <c r="M273" s="47"/>
      <c r="N273" s="47"/>
      <c r="O273" s="47"/>
      <c r="P273" s="47"/>
      <c r="Q273" s="47"/>
    </row>
    <row r="274" spans="11:17" x14ac:dyDescent="0.45">
      <c r="K274" s="100"/>
      <c r="L274" s="47"/>
      <c r="M274" s="47"/>
      <c r="N274" s="47"/>
      <c r="O274" s="47"/>
      <c r="P274" s="47"/>
      <c r="Q274" s="47"/>
    </row>
    <row r="275" spans="11:17" x14ac:dyDescent="0.45">
      <c r="K275" s="100"/>
      <c r="L275" s="47"/>
      <c r="M275" s="47"/>
      <c r="N275" s="47"/>
      <c r="O275" s="47"/>
      <c r="P275" s="47"/>
      <c r="Q275" s="47"/>
    </row>
    <row r="276" spans="11:17" x14ac:dyDescent="0.45">
      <c r="K276" s="100"/>
      <c r="L276" s="47"/>
      <c r="M276" s="47"/>
      <c r="N276" s="47"/>
      <c r="O276" s="47"/>
      <c r="P276" s="47"/>
      <c r="Q276" s="47"/>
    </row>
    <row r="277" spans="11:17" x14ac:dyDescent="0.45">
      <c r="K277" s="100"/>
      <c r="L277" s="47"/>
      <c r="M277" s="47"/>
      <c r="N277" s="47"/>
      <c r="O277" s="47"/>
      <c r="P277" s="47"/>
      <c r="Q277" s="47"/>
    </row>
    <row r="278" spans="11:17" x14ac:dyDescent="0.45">
      <c r="K278" s="100"/>
      <c r="L278" s="47"/>
      <c r="M278" s="47"/>
      <c r="N278" s="47"/>
      <c r="O278" s="47"/>
      <c r="P278" s="47"/>
      <c r="Q278" s="47"/>
    </row>
    <row r="279" spans="11:17" x14ac:dyDescent="0.45">
      <c r="K279" s="100"/>
      <c r="L279" s="47"/>
      <c r="M279" s="47"/>
      <c r="N279" s="47"/>
      <c r="O279" s="47"/>
      <c r="P279" s="47"/>
      <c r="Q279" s="47"/>
    </row>
    <row r="280" spans="11:17" x14ac:dyDescent="0.45">
      <c r="K280" s="100"/>
      <c r="L280" s="47"/>
      <c r="M280" s="47"/>
      <c r="N280" s="47"/>
      <c r="O280" s="47"/>
      <c r="P280" s="47"/>
      <c r="Q280" s="47"/>
    </row>
    <row r="281" spans="11:17" x14ac:dyDescent="0.45">
      <c r="K281" s="100"/>
      <c r="L281" s="47"/>
      <c r="M281" s="47"/>
      <c r="N281" s="47"/>
      <c r="O281" s="47"/>
      <c r="P281" s="47"/>
      <c r="Q281" s="47"/>
    </row>
    <row r="282" spans="11:17" x14ac:dyDescent="0.45">
      <c r="K282" s="100"/>
      <c r="L282" s="47"/>
      <c r="M282" s="47"/>
      <c r="N282" s="47"/>
      <c r="O282" s="47"/>
      <c r="P282" s="47"/>
      <c r="Q282" s="47"/>
    </row>
    <row r="283" spans="11:17" x14ac:dyDescent="0.45">
      <c r="K283" s="100"/>
      <c r="L283" s="47"/>
      <c r="M283" s="47"/>
      <c r="N283" s="47"/>
      <c r="O283" s="47"/>
      <c r="P283" s="47"/>
      <c r="Q283" s="47"/>
    </row>
    <row r="284" spans="11:17" x14ac:dyDescent="0.45">
      <c r="K284" s="100"/>
      <c r="L284" s="47"/>
      <c r="M284" s="47"/>
      <c r="N284" s="47"/>
      <c r="O284" s="47"/>
      <c r="P284" s="47"/>
      <c r="Q284" s="47"/>
    </row>
    <row r="285" spans="11:17" x14ac:dyDescent="0.45">
      <c r="K285" s="100"/>
      <c r="L285" s="47"/>
      <c r="M285" s="47"/>
      <c r="N285" s="47"/>
      <c r="O285" s="47"/>
      <c r="P285" s="47"/>
      <c r="Q285" s="47"/>
    </row>
    <row r="286" spans="11:17" x14ac:dyDescent="0.45">
      <c r="K286" s="100"/>
      <c r="L286" s="47"/>
      <c r="M286" s="47"/>
      <c r="N286" s="47"/>
      <c r="O286" s="47"/>
      <c r="P286" s="47"/>
      <c r="Q286" s="47"/>
    </row>
    <row r="287" spans="11:17" x14ac:dyDescent="0.45">
      <c r="K287" s="100"/>
      <c r="L287" s="47"/>
      <c r="M287" s="47"/>
      <c r="N287" s="47"/>
      <c r="O287" s="47"/>
      <c r="P287" s="47"/>
      <c r="Q287" s="47"/>
    </row>
    <row r="288" spans="11:17" x14ac:dyDescent="0.45">
      <c r="K288" s="100"/>
      <c r="L288" s="47"/>
      <c r="M288" s="47"/>
      <c r="N288" s="47"/>
      <c r="O288" s="47"/>
      <c r="P288" s="47"/>
      <c r="Q288" s="47"/>
    </row>
    <row r="289" spans="11:17" x14ac:dyDescent="0.45">
      <c r="K289" s="100"/>
      <c r="L289" s="47"/>
      <c r="M289" s="47"/>
      <c r="N289" s="47"/>
      <c r="O289" s="47"/>
      <c r="P289" s="47"/>
      <c r="Q289" s="47"/>
    </row>
    <row r="290" spans="11:17" x14ac:dyDescent="0.45">
      <c r="K290" s="100"/>
      <c r="L290" s="47"/>
      <c r="M290" s="47"/>
      <c r="N290" s="47"/>
      <c r="O290" s="47"/>
      <c r="P290" s="47"/>
      <c r="Q290" s="47"/>
    </row>
    <row r="291" spans="11:17" x14ac:dyDescent="0.45">
      <c r="K291" s="100"/>
      <c r="L291" s="47"/>
      <c r="M291" s="47"/>
      <c r="N291" s="47"/>
      <c r="O291" s="47"/>
      <c r="P291" s="47"/>
      <c r="Q291" s="47"/>
    </row>
    <row r="292" spans="11:17" x14ac:dyDescent="0.45">
      <c r="K292" s="100"/>
      <c r="L292" s="47"/>
      <c r="M292" s="47"/>
      <c r="N292" s="47"/>
      <c r="O292" s="47"/>
      <c r="P292" s="47"/>
      <c r="Q292" s="47"/>
    </row>
    <row r="293" spans="11:17" x14ac:dyDescent="0.45">
      <c r="K293" s="100"/>
      <c r="L293" s="47"/>
      <c r="M293" s="47"/>
      <c r="N293" s="47"/>
      <c r="O293" s="47"/>
      <c r="P293" s="47"/>
      <c r="Q293" s="47"/>
    </row>
    <row r="294" spans="11:17" x14ac:dyDescent="0.45">
      <c r="K294" s="100"/>
      <c r="L294" s="47"/>
      <c r="M294" s="47"/>
      <c r="N294" s="47"/>
      <c r="O294" s="47"/>
      <c r="P294" s="47"/>
      <c r="Q294" s="47"/>
    </row>
    <row r="295" spans="11:17" x14ac:dyDescent="0.45">
      <c r="K295" s="100"/>
      <c r="L295" s="47"/>
      <c r="M295" s="47"/>
      <c r="N295" s="47"/>
      <c r="O295" s="47"/>
      <c r="P295" s="47"/>
      <c r="Q295" s="47"/>
    </row>
    <row r="296" spans="11:17" x14ac:dyDescent="0.45">
      <c r="K296" s="100"/>
      <c r="L296" s="47"/>
      <c r="M296" s="47"/>
      <c r="N296" s="47"/>
      <c r="O296" s="47"/>
      <c r="P296" s="47"/>
      <c r="Q296" s="47"/>
    </row>
    <row r="297" spans="11:17" x14ac:dyDescent="0.45">
      <c r="K297" s="100"/>
      <c r="L297" s="47"/>
      <c r="M297" s="47"/>
      <c r="N297" s="47"/>
      <c r="O297" s="47"/>
      <c r="P297" s="47"/>
      <c r="Q297" s="47"/>
    </row>
    <row r="298" spans="11:17" x14ac:dyDescent="0.45">
      <c r="K298" s="100"/>
      <c r="L298" s="47"/>
      <c r="M298" s="47"/>
      <c r="N298" s="47"/>
      <c r="O298" s="47"/>
      <c r="P298" s="47"/>
      <c r="Q298" s="47"/>
    </row>
    <row r="299" spans="11:17" x14ac:dyDescent="0.45">
      <c r="K299" s="100"/>
      <c r="L299" s="47"/>
      <c r="M299" s="47"/>
      <c r="N299" s="47"/>
      <c r="O299" s="47"/>
      <c r="P299" s="47"/>
      <c r="Q299" s="47"/>
    </row>
    <row r="300" spans="11:17" x14ac:dyDescent="0.45">
      <c r="K300" s="100"/>
      <c r="L300" s="47"/>
      <c r="M300" s="47"/>
      <c r="N300" s="47"/>
      <c r="O300" s="47"/>
      <c r="P300" s="47"/>
      <c r="Q300" s="47"/>
    </row>
    <row r="301" spans="11:17" x14ac:dyDescent="0.45">
      <c r="K301" s="100"/>
      <c r="L301" s="47"/>
      <c r="M301" s="47"/>
      <c r="N301" s="47"/>
      <c r="O301" s="47"/>
      <c r="P301" s="47"/>
      <c r="Q301" s="47"/>
    </row>
    <row r="302" spans="11:17" x14ac:dyDescent="0.45">
      <c r="K302" s="100"/>
      <c r="L302" s="47"/>
      <c r="M302" s="47"/>
      <c r="N302" s="47"/>
      <c r="O302" s="47"/>
      <c r="P302" s="47"/>
      <c r="Q302" s="47"/>
    </row>
    <row r="303" spans="11:17" x14ac:dyDescent="0.45">
      <c r="K303" s="100"/>
      <c r="L303" s="47"/>
      <c r="M303" s="47"/>
      <c r="N303" s="47"/>
      <c r="O303" s="47"/>
      <c r="P303" s="47"/>
      <c r="Q303" s="47"/>
    </row>
    <row r="304" spans="11:17" x14ac:dyDescent="0.45">
      <c r="K304" s="100"/>
      <c r="L304" s="47"/>
      <c r="M304" s="47"/>
      <c r="N304" s="47"/>
      <c r="O304" s="47"/>
      <c r="P304" s="47"/>
      <c r="Q304" s="47"/>
    </row>
    <row r="305" spans="11:17" x14ac:dyDescent="0.45">
      <c r="K305" s="100"/>
      <c r="L305" s="47"/>
      <c r="M305" s="47"/>
      <c r="N305" s="47"/>
      <c r="O305" s="47"/>
      <c r="P305" s="47"/>
      <c r="Q305" s="47"/>
    </row>
    <row r="306" spans="11:17" x14ac:dyDescent="0.45">
      <c r="K306" s="100"/>
      <c r="L306" s="47"/>
      <c r="M306" s="47"/>
      <c r="N306" s="47"/>
      <c r="O306" s="47"/>
      <c r="P306" s="47"/>
      <c r="Q306" s="47"/>
    </row>
    <row r="307" spans="11:17" x14ac:dyDescent="0.45">
      <c r="K307" s="100"/>
      <c r="L307" s="47"/>
      <c r="M307" s="47"/>
      <c r="N307" s="47"/>
      <c r="O307" s="47"/>
      <c r="P307" s="47"/>
      <c r="Q307" s="47"/>
    </row>
    <row r="308" spans="11:17" x14ac:dyDescent="0.45">
      <c r="K308" s="100"/>
      <c r="L308" s="47"/>
      <c r="M308" s="47"/>
      <c r="N308" s="47"/>
      <c r="O308" s="47"/>
      <c r="P308" s="47"/>
      <c r="Q308" s="47"/>
    </row>
    <row r="309" spans="11:17" x14ac:dyDescent="0.45">
      <c r="K309" s="100"/>
      <c r="L309" s="47"/>
      <c r="M309" s="47"/>
      <c r="N309" s="47"/>
      <c r="O309" s="47"/>
      <c r="P309" s="47"/>
      <c r="Q309" s="47"/>
    </row>
    <row r="310" spans="11:17" x14ac:dyDescent="0.45">
      <c r="K310" s="100"/>
      <c r="L310" s="47"/>
      <c r="M310" s="47"/>
      <c r="N310" s="47"/>
      <c r="O310" s="47"/>
      <c r="P310" s="47"/>
      <c r="Q310" s="47"/>
    </row>
    <row r="311" spans="11:17" x14ac:dyDescent="0.45">
      <c r="K311" s="100"/>
      <c r="L311" s="47"/>
      <c r="M311" s="47"/>
      <c r="N311" s="47"/>
      <c r="O311" s="47"/>
      <c r="P311" s="47"/>
      <c r="Q311" s="47"/>
    </row>
    <row r="312" spans="11:17" x14ac:dyDescent="0.45">
      <c r="K312" s="100"/>
      <c r="L312" s="47"/>
      <c r="M312" s="47"/>
      <c r="N312" s="47"/>
      <c r="O312" s="47"/>
      <c r="P312" s="47"/>
      <c r="Q312" s="47"/>
    </row>
    <row r="313" spans="11:17" x14ac:dyDescent="0.45">
      <c r="K313" s="100"/>
      <c r="L313" s="47"/>
      <c r="M313" s="47"/>
      <c r="N313" s="47"/>
      <c r="O313" s="47"/>
      <c r="P313" s="47"/>
      <c r="Q313" s="47"/>
    </row>
    <row r="314" spans="11:17" x14ac:dyDescent="0.45">
      <c r="K314" s="100"/>
      <c r="L314" s="47"/>
      <c r="M314" s="47"/>
      <c r="N314" s="47"/>
      <c r="O314" s="47"/>
      <c r="P314" s="47"/>
      <c r="Q314" s="47"/>
    </row>
    <row r="315" spans="11:17" x14ac:dyDescent="0.45">
      <c r="K315" s="100"/>
      <c r="L315" s="47"/>
      <c r="M315" s="47"/>
      <c r="N315" s="47"/>
      <c r="O315" s="47"/>
      <c r="P315" s="47"/>
      <c r="Q315" s="47"/>
    </row>
    <row r="316" spans="11:17" x14ac:dyDescent="0.45">
      <c r="K316" s="100"/>
      <c r="L316" s="47"/>
      <c r="M316" s="47"/>
      <c r="N316" s="47"/>
      <c r="O316" s="47"/>
      <c r="P316" s="47"/>
      <c r="Q316" s="47"/>
    </row>
    <row r="317" spans="11:17" x14ac:dyDescent="0.45">
      <c r="K317" s="100"/>
      <c r="L317" s="47"/>
      <c r="M317" s="47"/>
      <c r="N317" s="47"/>
      <c r="O317" s="47"/>
      <c r="P317" s="47"/>
      <c r="Q317" s="47"/>
    </row>
    <row r="318" spans="11:17" x14ac:dyDescent="0.45">
      <c r="K318" s="100"/>
      <c r="L318" s="47"/>
      <c r="M318" s="47"/>
      <c r="N318" s="47"/>
      <c r="O318" s="47"/>
      <c r="P318" s="47"/>
      <c r="Q318" s="47"/>
    </row>
    <row r="319" spans="11:17" x14ac:dyDescent="0.45">
      <c r="K319" s="100"/>
      <c r="L319" s="47"/>
      <c r="M319" s="47"/>
      <c r="N319" s="47"/>
      <c r="O319" s="47"/>
      <c r="P319" s="47"/>
      <c r="Q319" s="47"/>
    </row>
    <row r="320" spans="11:17" x14ac:dyDescent="0.45">
      <c r="K320" s="100"/>
      <c r="L320" s="47"/>
      <c r="M320" s="47"/>
      <c r="N320" s="47"/>
      <c r="O320" s="47"/>
      <c r="P320" s="47"/>
      <c r="Q320" s="47"/>
    </row>
    <row r="321" spans="11:17" x14ac:dyDescent="0.45">
      <c r="K321" s="100"/>
      <c r="L321" s="47"/>
      <c r="M321" s="47"/>
      <c r="N321" s="47"/>
      <c r="O321" s="47"/>
      <c r="P321" s="47"/>
      <c r="Q321" s="47"/>
    </row>
    <row r="322" spans="11:17" x14ac:dyDescent="0.45">
      <c r="K322" s="100"/>
      <c r="L322" s="47"/>
      <c r="M322" s="47"/>
      <c r="N322" s="47"/>
      <c r="O322" s="47"/>
      <c r="P322" s="47"/>
      <c r="Q322" s="47"/>
    </row>
    <row r="323" spans="11:17" x14ac:dyDescent="0.45">
      <c r="K323" s="100"/>
      <c r="L323" s="47"/>
      <c r="M323" s="47"/>
      <c r="N323" s="47"/>
      <c r="O323" s="47"/>
      <c r="P323" s="47"/>
      <c r="Q323" s="47"/>
    </row>
    <row r="324" spans="11:17" x14ac:dyDescent="0.45">
      <c r="K324" s="100"/>
      <c r="L324" s="47"/>
      <c r="M324" s="47"/>
      <c r="N324" s="47"/>
      <c r="O324" s="47"/>
      <c r="P324" s="47"/>
      <c r="Q324" s="47"/>
    </row>
    <row r="325" spans="11:17" x14ac:dyDescent="0.45">
      <c r="K325" s="100"/>
      <c r="L325" s="47"/>
      <c r="M325" s="47"/>
      <c r="N325" s="47"/>
      <c r="O325" s="47"/>
      <c r="P325" s="47"/>
      <c r="Q325" s="47"/>
    </row>
    <row r="326" spans="11:17" x14ac:dyDescent="0.45">
      <c r="K326" s="100"/>
      <c r="L326" s="47"/>
      <c r="M326" s="47"/>
      <c r="N326" s="47"/>
      <c r="O326" s="47"/>
      <c r="P326" s="47"/>
      <c r="Q326" s="47"/>
    </row>
    <row r="327" spans="11:17" x14ac:dyDescent="0.45">
      <c r="K327" s="100"/>
      <c r="L327" s="47"/>
      <c r="M327" s="47"/>
      <c r="N327" s="47"/>
      <c r="O327" s="47"/>
      <c r="P327" s="47"/>
      <c r="Q327" s="47"/>
    </row>
    <row r="328" spans="11:17" x14ac:dyDescent="0.45">
      <c r="K328" s="100"/>
      <c r="L328" s="47"/>
      <c r="M328" s="47"/>
      <c r="N328" s="47"/>
      <c r="O328" s="47"/>
      <c r="P328" s="47"/>
      <c r="Q328" s="47"/>
    </row>
    <row r="329" spans="11:17" x14ac:dyDescent="0.45">
      <c r="K329" s="100"/>
      <c r="L329" s="47"/>
      <c r="M329" s="47"/>
      <c r="N329" s="47"/>
      <c r="O329" s="47"/>
      <c r="P329" s="47"/>
      <c r="Q329" s="47"/>
    </row>
    <row r="330" spans="11:17" x14ac:dyDescent="0.45">
      <c r="K330" s="100"/>
      <c r="L330" s="47"/>
      <c r="M330" s="47"/>
      <c r="N330" s="47"/>
      <c r="O330" s="47"/>
      <c r="P330" s="47"/>
      <c r="Q330" s="47"/>
    </row>
    <row r="331" spans="11:17" x14ac:dyDescent="0.45">
      <c r="K331" s="100"/>
      <c r="L331" s="47"/>
      <c r="M331" s="47"/>
      <c r="N331" s="47"/>
      <c r="O331" s="47"/>
      <c r="P331" s="47"/>
      <c r="Q331" s="47"/>
    </row>
    <row r="332" spans="11:17" x14ac:dyDescent="0.45">
      <c r="K332" s="100"/>
      <c r="L332" s="47"/>
      <c r="M332" s="47"/>
      <c r="N332" s="47"/>
      <c r="O332" s="47"/>
      <c r="P332" s="47"/>
      <c r="Q332" s="47"/>
    </row>
    <row r="333" spans="11:17" x14ac:dyDescent="0.45">
      <c r="K333" s="100"/>
      <c r="L333" s="47"/>
      <c r="M333" s="47"/>
      <c r="N333" s="47"/>
      <c r="O333" s="47"/>
      <c r="P333" s="47"/>
      <c r="Q333" s="47"/>
    </row>
    <row r="334" spans="11:17" x14ac:dyDescent="0.45">
      <c r="K334" s="100"/>
      <c r="L334" s="47"/>
      <c r="M334" s="47"/>
      <c r="N334" s="47"/>
      <c r="O334" s="47"/>
      <c r="P334" s="47"/>
      <c r="Q334" s="47"/>
    </row>
    <row r="335" spans="11:17" x14ac:dyDescent="0.45">
      <c r="K335" s="100"/>
      <c r="L335" s="47"/>
      <c r="M335" s="47"/>
      <c r="N335" s="47"/>
      <c r="O335" s="47"/>
      <c r="P335" s="47"/>
      <c r="Q335" s="47"/>
    </row>
    <row r="336" spans="11:17" x14ac:dyDescent="0.45">
      <c r="K336" s="100"/>
      <c r="L336" s="47"/>
      <c r="M336" s="47"/>
      <c r="N336" s="47"/>
      <c r="O336" s="47"/>
      <c r="P336" s="47"/>
      <c r="Q336" s="47"/>
    </row>
    <row r="337" spans="11:17" x14ac:dyDescent="0.45">
      <c r="K337" s="100"/>
      <c r="L337" s="47"/>
      <c r="M337" s="47"/>
      <c r="N337" s="47"/>
      <c r="O337" s="47"/>
      <c r="P337" s="47"/>
      <c r="Q337" s="47"/>
    </row>
    <row r="338" spans="11:17" x14ac:dyDescent="0.45">
      <c r="K338" s="100"/>
      <c r="L338" s="47"/>
      <c r="M338" s="47"/>
      <c r="N338" s="47"/>
      <c r="O338" s="47"/>
      <c r="P338" s="47"/>
      <c r="Q338" s="47"/>
    </row>
    <row r="339" spans="11:17" x14ac:dyDescent="0.45">
      <c r="K339" s="100"/>
      <c r="L339" s="47"/>
      <c r="M339" s="47"/>
      <c r="N339" s="47"/>
      <c r="O339" s="47"/>
      <c r="P339" s="47"/>
      <c r="Q339" s="47"/>
    </row>
    <row r="340" spans="11:17" x14ac:dyDescent="0.45">
      <c r="K340" s="100"/>
      <c r="L340" s="47"/>
      <c r="M340" s="47"/>
      <c r="N340" s="47"/>
      <c r="O340" s="47"/>
      <c r="P340" s="47"/>
      <c r="Q340" s="47"/>
    </row>
    <row r="341" spans="11:17" x14ac:dyDescent="0.45">
      <c r="K341" s="100"/>
      <c r="L341" s="47"/>
      <c r="M341" s="47"/>
      <c r="N341" s="47"/>
      <c r="O341" s="47"/>
      <c r="P341" s="47"/>
      <c r="Q341" s="47"/>
    </row>
    <row r="342" spans="11:17" x14ac:dyDescent="0.45">
      <c r="K342" s="100"/>
      <c r="L342" s="47"/>
      <c r="M342" s="47"/>
      <c r="N342" s="47"/>
      <c r="O342" s="47"/>
      <c r="P342" s="47"/>
      <c r="Q342" s="47"/>
    </row>
    <row r="343" spans="11:17" x14ac:dyDescent="0.45">
      <c r="K343" s="100"/>
      <c r="L343" s="47"/>
      <c r="M343" s="47"/>
      <c r="N343" s="47"/>
      <c r="O343" s="47"/>
      <c r="P343" s="47"/>
      <c r="Q343" s="47"/>
    </row>
    <row r="344" spans="11:17" x14ac:dyDescent="0.45">
      <c r="K344" s="100"/>
      <c r="L344" s="47"/>
      <c r="M344" s="47"/>
      <c r="N344" s="47"/>
      <c r="O344" s="47"/>
      <c r="P344" s="47"/>
      <c r="Q344" s="47"/>
    </row>
    <row r="345" spans="11:17" x14ac:dyDescent="0.45">
      <c r="K345" s="100"/>
      <c r="L345" s="47"/>
      <c r="M345" s="47"/>
      <c r="N345" s="47"/>
      <c r="O345" s="47"/>
      <c r="P345" s="47"/>
      <c r="Q345" s="47"/>
    </row>
    <row r="346" spans="11:17" x14ac:dyDescent="0.45">
      <c r="K346" s="100"/>
      <c r="L346" s="47"/>
      <c r="M346" s="47"/>
      <c r="N346" s="47"/>
      <c r="O346" s="47"/>
      <c r="P346" s="47"/>
      <c r="Q346" s="47"/>
    </row>
    <row r="347" spans="11:17" x14ac:dyDescent="0.45">
      <c r="K347" s="100"/>
      <c r="L347" s="47"/>
      <c r="M347" s="47"/>
      <c r="N347" s="47"/>
      <c r="O347" s="47"/>
      <c r="P347" s="47"/>
      <c r="Q347" s="47"/>
    </row>
    <row r="348" spans="11:17" x14ac:dyDescent="0.45">
      <c r="K348" s="100"/>
      <c r="L348" s="47"/>
      <c r="M348" s="47"/>
      <c r="N348" s="47"/>
      <c r="O348" s="47"/>
      <c r="P348" s="47"/>
      <c r="Q348" s="47"/>
    </row>
    <row r="349" spans="11:17" x14ac:dyDescent="0.45">
      <c r="K349" s="100"/>
      <c r="L349" s="47"/>
      <c r="M349" s="47"/>
      <c r="N349" s="47"/>
      <c r="O349" s="47"/>
      <c r="P349" s="47"/>
      <c r="Q349" s="47"/>
    </row>
    <row r="350" spans="11:17" x14ac:dyDescent="0.45">
      <c r="K350" s="100"/>
      <c r="L350" s="47"/>
      <c r="M350" s="47"/>
      <c r="N350" s="47"/>
      <c r="O350" s="47"/>
      <c r="P350" s="47"/>
      <c r="Q350" s="47"/>
    </row>
    <row r="351" spans="11:17" x14ac:dyDescent="0.45">
      <c r="K351" s="100"/>
      <c r="L351" s="47"/>
      <c r="M351" s="47"/>
      <c r="N351" s="47"/>
      <c r="O351" s="47"/>
      <c r="P351" s="47"/>
      <c r="Q351" s="47"/>
    </row>
    <row r="352" spans="11:17" x14ac:dyDescent="0.45">
      <c r="K352" s="100"/>
      <c r="L352" s="47"/>
      <c r="M352" s="47"/>
      <c r="N352" s="47"/>
      <c r="O352" s="47"/>
      <c r="P352" s="47"/>
      <c r="Q352" s="47"/>
    </row>
    <row r="353" spans="11:17" x14ac:dyDescent="0.45">
      <c r="K353" s="100"/>
      <c r="L353" s="47"/>
      <c r="M353" s="47"/>
      <c r="N353" s="47"/>
      <c r="O353" s="47"/>
      <c r="P353" s="47"/>
      <c r="Q353" s="47"/>
    </row>
    <row r="354" spans="11:17" x14ac:dyDescent="0.45">
      <c r="K354" s="100"/>
      <c r="L354" s="47"/>
      <c r="M354" s="47"/>
      <c r="N354" s="47"/>
      <c r="O354" s="47"/>
      <c r="P354" s="47"/>
      <c r="Q354" s="47"/>
    </row>
    <row r="355" spans="11:17" x14ac:dyDescent="0.45">
      <c r="K355" s="100"/>
      <c r="L355" s="47"/>
      <c r="M355" s="47"/>
      <c r="N355" s="47"/>
      <c r="O355" s="47"/>
      <c r="P355" s="47"/>
      <c r="Q355" s="47"/>
    </row>
    <row r="356" spans="11:17" x14ac:dyDescent="0.45">
      <c r="K356" s="100"/>
      <c r="L356" s="47"/>
      <c r="M356" s="47"/>
      <c r="N356" s="47"/>
      <c r="O356" s="47"/>
      <c r="P356" s="47"/>
      <c r="Q356" s="47"/>
    </row>
    <row r="357" spans="11:17" x14ac:dyDescent="0.45">
      <c r="K357" s="100"/>
      <c r="L357" s="47"/>
      <c r="M357" s="47"/>
      <c r="N357" s="47"/>
      <c r="O357" s="47"/>
      <c r="P357" s="47"/>
      <c r="Q357" s="47"/>
    </row>
    <row r="358" spans="11:17" x14ac:dyDescent="0.45">
      <c r="K358" s="100"/>
      <c r="L358" s="47"/>
      <c r="M358" s="47"/>
      <c r="N358" s="47"/>
      <c r="O358" s="47"/>
      <c r="P358" s="47"/>
      <c r="Q358" s="47"/>
    </row>
    <row r="359" spans="11:17" x14ac:dyDescent="0.45">
      <c r="K359" s="100"/>
      <c r="L359" s="47"/>
      <c r="M359" s="47"/>
      <c r="N359" s="47"/>
      <c r="O359" s="47"/>
      <c r="P359" s="47"/>
      <c r="Q359" s="47"/>
    </row>
    <row r="360" spans="11:17" x14ac:dyDescent="0.45">
      <c r="K360" s="100"/>
      <c r="L360" s="47"/>
      <c r="M360" s="47"/>
      <c r="N360" s="47"/>
      <c r="O360" s="47"/>
      <c r="P360" s="47"/>
      <c r="Q360" s="47"/>
    </row>
    <row r="361" spans="11:17" x14ac:dyDescent="0.45">
      <c r="K361" s="100"/>
      <c r="L361" s="47"/>
      <c r="M361" s="47"/>
      <c r="N361" s="47"/>
      <c r="O361" s="47"/>
      <c r="P361" s="47"/>
      <c r="Q361" s="47"/>
    </row>
    <row r="362" spans="11:17" x14ac:dyDescent="0.45">
      <c r="K362" s="100"/>
      <c r="L362" s="47"/>
      <c r="M362" s="47"/>
      <c r="N362" s="47"/>
      <c r="O362" s="47"/>
      <c r="P362" s="47"/>
      <c r="Q362" s="47"/>
    </row>
    <row r="363" spans="11:17" x14ac:dyDescent="0.45">
      <c r="K363" s="100"/>
      <c r="L363" s="47"/>
      <c r="M363" s="47"/>
      <c r="N363" s="47"/>
      <c r="O363" s="47"/>
      <c r="P363" s="47"/>
      <c r="Q363" s="47"/>
    </row>
    <row r="364" spans="11:17" x14ac:dyDescent="0.45">
      <c r="K364" s="100"/>
      <c r="L364" s="47"/>
      <c r="M364" s="47"/>
      <c r="N364" s="47"/>
      <c r="O364" s="47"/>
      <c r="P364" s="47"/>
      <c r="Q364" s="47"/>
    </row>
    <row r="365" spans="11:17" x14ac:dyDescent="0.45">
      <c r="K365" s="100"/>
      <c r="L365" s="47"/>
      <c r="M365" s="47"/>
      <c r="N365" s="47"/>
      <c r="O365" s="47"/>
      <c r="P365" s="47"/>
      <c r="Q365" s="47"/>
    </row>
    <row r="366" spans="11:17" x14ac:dyDescent="0.45">
      <c r="K366" s="100"/>
      <c r="L366" s="47"/>
      <c r="M366" s="47"/>
      <c r="N366" s="47"/>
      <c r="O366" s="47"/>
      <c r="P366" s="47"/>
      <c r="Q366" s="47"/>
    </row>
    <row r="367" spans="11:17" x14ac:dyDescent="0.45">
      <c r="K367" s="100"/>
      <c r="L367" s="47"/>
      <c r="M367" s="47"/>
      <c r="N367" s="47"/>
      <c r="O367" s="47"/>
      <c r="P367" s="47"/>
      <c r="Q367" s="47"/>
    </row>
    <row r="368" spans="11:17" x14ac:dyDescent="0.45">
      <c r="K368" s="100"/>
      <c r="L368" s="47"/>
      <c r="M368" s="47"/>
      <c r="N368" s="47"/>
      <c r="O368" s="47"/>
      <c r="P368" s="47"/>
      <c r="Q368" s="47"/>
    </row>
    <row r="369" spans="11:17" x14ac:dyDescent="0.45">
      <c r="K369" s="100"/>
      <c r="L369" s="47"/>
      <c r="M369" s="47"/>
      <c r="N369" s="47"/>
      <c r="O369" s="47"/>
      <c r="P369" s="47"/>
      <c r="Q369" s="47"/>
    </row>
    <row r="370" spans="11:17" x14ac:dyDescent="0.45">
      <c r="K370" s="100"/>
      <c r="L370" s="47"/>
      <c r="M370" s="47"/>
      <c r="N370" s="47"/>
      <c r="O370" s="47"/>
      <c r="P370" s="47"/>
      <c r="Q370" s="47"/>
    </row>
    <row r="371" spans="11:17" x14ac:dyDescent="0.45">
      <c r="K371" s="100"/>
      <c r="L371" s="47"/>
      <c r="M371" s="47"/>
      <c r="N371" s="47"/>
      <c r="O371" s="47"/>
      <c r="P371" s="47"/>
      <c r="Q371" s="47"/>
    </row>
    <row r="372" spans="11:17" x14ac:dyDescent="0.45">
      <c r="K372" s="100"/>
      <c r="L372" s="47"/>
      <c r="M372" s="47"/>
      <c r="N372" s="47"/>
      <c r="O372" s="47"/>
      <c r="P372" s="47"/>
      <c r="Q372" s="47"/>
    </row>
    <row r="373" spans="11:17" x14ac:dyDescent="0.45">
      <c r="K373" s="100"/>
      <c r="L373" s="47"/>
      <c r="M373" s="47"/>
      <c r="N373" s="47"/>
      <c r="O373" s="47"/>
      <c r="P373" s="47"/>
      <c r="Q373" s="47"/>
    </row>
    <row r="374" spans="11:17" x14ac:dyDescent="0.45">
      <c r="K374" s="100"/>
      <c r="L374" s="47"/>
      <c r="M374" s="47"/>
      <c r="N374" s="47"/>
      <c r="O374" s="47"/>
      <c r="P374" s="47"/>
      <c r="Q374" s="47"/>
    </row>
    <row r="375" spans="11:17" x14ac:dyDescent="0.45">
      <c r="K375" s="100"/>
      <c r="L375" s="47"/>
      <c r="M375" s="47"/>
      <c r="N375" s="47"/>
      <c r="O375" s="47"/>
      <c r="P375" s="47"/>
      <c r="Q375" s="47"/>
    </row>
    <row r="376" spans="11:17" x14ac:dyDescent="0.45">
      <c r="K376" s="100"/>
      <c r="L376" s="47"/>
      <c r="M376" s="47"/>
      <c r="N376" s="47"/>
      <c r="O376" s="47"/>
      <c r="P376" s="47"/>
      <c r="Q376" s="47"/>
    </row>
    <row r="377" spans="11:17" x14ac:dyDescent="0.45">
      <c r="K377" s="100"/>
      <c r="L377" s="47"/>
      <c r="M377" s="47"/>
      <c r="N377" s="47"/>
      <c r="O377" s="47"/>
      <c r="P377" s="47"/>
      <c r="Q377" s="47"/>
    </row>
    <row r="378" spans="11:17" x14ac:dyDescent="0.45">
      <c r="K378" s="100"/>
      <c r="L378" s="47"/>
      <c r="M378" s="47"/>
      <c r="N378" s="47"/>
      <c r="O378" s="47"/>
      <c r="P378" s="47"/>
      <c r="Q378" s="47"/>
    </row>
    <row r="379" spans="11:17" x14ac:dyDescent="0.45">
      <c r="K379" s="100"/>
      <c r="L379" s="47"/>
      <c r="M379" s="47"/>
      <c r="N379" s="47"/>
      <c r="O379" s="47"/>
      <c r="P379" s="47"/>
      <c r="Q379" s="47"/>
    </row>
    <row r="380" spans="11:17" x14ac:dyDescent="0.45">
      <c r="K380" s="100"/>
      <c r="L380" s="47"/>
      <c r="M380" s="47"/>
      <c r="N380" s="47"/>
      <c r="O380" s="47"/>
      <c r="P380" s="47"/>
      <c r="Q380" s="47"/>
    </row>
    <row r="381" spans="11:17" x14ac:dyDescent="0.45">
      <c r="K381" s="100"/>
      <c r="L381" s="47"/>
      <c r="M381" s="47"/>
      <c r="N381" s="47"/>
      <c r="O381" s="47"/>
      <c r="P381" s="47"/>
      <c r="Q381" s="47"/>
    </row>
    <row r="382" spans="11:17" x14ac:dyDescent="0.45">
      <c r="K382" s="100"/>
      <c r="L382" s="47"/>
      <c r="M382" s="47"/>
      <c r="N382" s="47"/>
      <c r="O382" s="47"/>
      <c r="P382" s="47"/>
      <c r="Q382" s="47"/>
    </row>
    <row r="383" spans="11:17" x14ac:dyDescent="0.45">
      <c r="K383" s="100"/>
      <c r="L383" s="47"/>
      <c r="M383" s="47"/>
      <c r="N383" s="47"/>
      <c r="O383" s="47"/>
      <c r="P383" s="47"/>
      <c r="Q383" s="47"/>
    </row>
    <row r="384" spans="11:17" x14ac:dyDescent="0.45">
      <c r="K384" s="100"/>
      <c r="L384" s="47"/>
      <c r="M384" s="47"/>
      <c r="N384" s="47"/>
      <c r="O384" s="47"/>
      <c r="P384" s="47"/>
      <c r="Q384" s="47"/>
    </row>
    <row r="385" spans="11:17" x14ac:dyDescent="0.45">
      <c r="K385" s="100"/>
      <c r="L385" s="47"/>
      <c r="M385" s="47"/>
      <c r="N385" s="47"/>
      <c r="O385" s="47"/>
      <c r="P385" s="47"/>
      <c r="Q385" s="47"/>
    </row>
    <row r="386" spans="11:17" x14ac:dyDescent="0.45">
      <c r="K386" s="100"/>
      <c r="L386" s="47"/>
      <c r="M386" s="47"/>
      <c r="N386" s="47"/>
      <c r="O386" s="47"/>
      <c r="P386" s="47"/>
      <c r="Q386" s="47"/>
    </row>
    <row r="387" spans="11:17" x14ac:dyDescent="0.45">
      <c r="K387" s="100"/>
      <c r="L387" s="47"/>
      <c r="M387" s="47"/>
      <c r="N387" s="47"/>
      <c r="O387" s="47"/>
      <c r="P387" s="47"/>
      <c r="Q387" s="47"/>
    </row>
    <row r="388" spans="11:17" x14ac:dyDescent="0.45">
      <c r="K388" s="100"/>
      <c r="L388" s="47"/>
      <c r="M388" s="47"/>
      <c r="N388" s="47"/>
      <c r="O388" s="47"/>
      <c r="P388" s="47"/>
      <c r="Q388" s="47"/>
    </row>
    <row r="389" spans="11:17" x14ac:dyDescent="0.45">
      <c r="K389" s="100"/>
      <c r="L389" s="47"/>
      <c r="M389" s="47"/>
      <c r="N389" s="47"/>
      <c r="O389" s="47"/>
      <c r="P389" s="47"/>
      <c r="Q389" s="47"/>
    </row>
    <row r="390" spans="11:17" x14ac:dyDescent="0.45">
      <c r="K390" s="100"/>
      <c r="L390" s="47"/>
      <c r="M390" s="47"/>
      <c r="N390" s="47"/>
      <c r="O390" s="47"/>
      <c r="P390" s="47"/>
      <c r="Q390" s="47"/>
    </row>
    <row r="391" spans="11:17" x14ac:dyDescent="0.45">
      <c r="K391" s="100"/>
      <c r="L391" s="47"/>
      <c r="M391" s="47"/>
      <c r="N391" s="47"/>
      <c r="O391" s="47"/>
      <c r="P391" s="47"/>
      <c r="Q391" s="47"/>
    </row>
    <row r="392" spans="11:17" x14ac:dyDescent="0.45">
      <c r="K392" s="100"/>
      <c r="L392" s="47"/>
      <c r="M392" s="47"/>
      <c r="N392" s="47"/>
      <c r="O392" s="47"/>
      <c r="P392" s="47"/>
      <c r="Q392" s="47"/>
    </row>
    <row r="393" spans="11:17" x14ac:dyDescent="0.45">
      <c r="K393" s="100"/>
      <c r="L393" s="47"/>
      <c r="M393" s="47"/>
      <c r="N393" s="47"/>
      <c r="O393" s="47"/>
      <c r="P393" s="47"/>
      <c r="Q393" s="47"/>
    </row>
    <row r="394" spans="11:17" x14ac:dyDescent="0.45">
      <c r="K394" s="100"/>
      <c r="L394" s="47"/>
      <c r="M394" s="47"/>
      <c r="N394" s="47"/>
      <c r="O394" s="47"/>
      <c r="P394" s="47"/>
      <c r="Q394" s="47"/>
    </row>
    <row r="395" spans="11:17" x14ac:dyDescent="0.45">
      <c r="K395" s="100"/>
      <c r="L395" s="47"/>
      <c r="M395" s="47"/>
      <c r="N395" s="47"/>
      <c r="O395" s="47"/>
      <c r="P395" s="47"/>
      <c r="Q395" s="47"/>
    </row>
    <row r="396" spans="11:17" x14ac:dyDescent="0.45">
      <c r="K396" s="100"/>
      <c r="L396" s="47"/>
      <c r="M396" s="47"/>
      <c r="N396" s="47"/>
      <c r="O396" s="47"/>
      <c r="P396" s="47"/>
      <c r="Q396" s="47"/>
    </row>
    <row r="397" spans="11:17" x14ac:dyDescent="0.45">
      <c r="K397" s="100"/>
      <c r="L397" s="47"/>
      <c r="M397" s="47"/>
      <c r="N397" s="47"/>
      <c r="O397" s="47"/>
      <c r="P397" s="47"/>
      <c r="Q397" s="47"/>
    </row>
    <row r="398" spans="11:17" x14ac:dyDescent="0.45">
      <c r="K398" s="100"/>
      <c r="L398" s="47"/>
      <c r="M398" s="47"/>
      <c r="N398" s="47"/>
      <c r="O398" s="47"/>
      <c r="P398" s="47"/>
      <c r="Q398" s="47"/>
    </row>
    <row r="399" spans="11:17" x14ac:dyDescent="0.45">
      <c r="K399" s="100"/>
      <c r="L399" s="47"/>
      <c r="M399" s="47"/>
      <c r="N399" s="47"/>
      <c r="O399" s="47"/>
      <c r="P399" s="47"/>
      <c r="Q399" s="47"/>
    </row>
    <row r="400" spans="11:17" x14ac:dyDescent="0.45">
      <c r="K400" s="100"/>
      <c r="L400" s="47"/>
      <c r="M400" s="47"/>
      <c r="N400" s="47"/>
      <c r="O400" s="47"/>
      <c r="P400" s="47"/>
      <c r="Q400" s="47"/>
    </row>
    <row r="401" spans="11:17" x14ac:dyDescent="0.45">
      <c r="K401" s="100"/>
      <c r="L401" s="47"/>
      <c r="M401" s="47"/>
      <c r="N401" s="47"/>
      <c r="O401" s="47"/>
      <c r="P401" s="47"/>
      <c r="Q401" s="47"/>
    </row>
    <row r="402" spans="11:17" x14ac:dyDescent="0.45">
      <c r="K402" s="100"/>
      <c r="L402" s="47"/>
      <c r="M402" s="47"/>
      <c r="N402" s="47"/>
      <c r="O402" s="47"/>
      <c r="P402" s="47"/>
      <c r="Q402" s="47"/>
    </row>
    <row r="403" spans="11:17" x14ac:dyDescent="0.45">
      <c r="K403" s="100"/>
      <c r="L403" s="47"/>
      <c r="M403" s="47"/>
      <c r="N403" s="47"/>
      <c r="O403" s="47"/>
      <c r="P403" s="47"/>
      <c r="Q403" s="47"/>
    </row>
    <row r="404" spans="11:17" x14ac:dyDescent="0.45">
      <c r="K404" s="100"/>
      <c r="L404" s="47"/>
      <c r="M404" s="47"/>
      <c r="N404" s="47"/>
      <c r="O404" s="47"/>
      <c r="P404" s="47"/>
      <c r="Q404" s="47"/>
    </row>
    <row r="405" spans="11:17" x14ac:dyDescent="0.45">
      <c r="K405" s="100"/>
      <c r="L405" s="47"/>
      <c r="M405" s="47"/>
      <c r="N405" s="47"/>
      <c r="O405" s="47"/>
      <c r="P405" s="47"/>
      <c r="Q405" s="47"/>
    </row>
    <row r="406" spans="11:17" x14ac:dyDescent="0.45">
      <c r="K406" s="100"/>
      <c r="L406" s="47"/>
      <c r="M406" s="47"/>
      <c r="N406" s="47"/>
      <c r="O406" s="47"/>
      <c r="P406" s="47"/>
      <c r="Q406" s="47"/>
    </row>
    <row r="407" spans="11:17" x14ac:dyDescent="0.45">
      <c r="K407" s="100"/>
      <c r="L407" s="47"/>
      <c r="M407" s="47"/>
      <c r="N407" s="47"/>
      <c r="O407" s="47"/>
      <c r="P407" s="47"/>
      <c r="Q407" s="47"/>
    </row>
    <row r="408" spans="11:17" x14ac:dyDescent="0.45">
      <c r="K408" s="100"/>
      <c r="L408" s="47"/>
      <c r="M408" s="47"/>
      <c r="N408" s="47"/>
      <c r="O408" s="47"/>
      <c r="P408" s="47"/>
      <c r="Q408" s="47"/>
    </row>
    <row r="409" spans="11:17" x14ac:dyDescent="0.45">
      <c r="K409" s="100"/>
      <c r="L409" s="47"/>
      <c r="M409" s="47"/>
      <c r="N409" s="47"/>
      <c r="O409" s="47"/>
      <c r="P409" s="47"/>
      <c r="Q409" s="47"/>
    </row>
    <row r="410" spans="11:17" x14ac:dyDescent="0.45">
      <c r="K410" s="100"/>
      <c r="L410" s="47"/>
      <c r="M410" s="47"/>
      <c r="N410" s="47"/>
      <c r="O410" s="47"/>
      <c r="P410" s="47"/>
      <c r="Q410" s="47"/>
    </row>
    <row r="411" spans="11:17" x14ac:dyDescent="0.45">
      <c r="K411" s="100"/>
      <c r="L411" s="47"/>
      <c r="M411" s="47"/>
      <c r="N411" s="47"/>
      <c r="O411" s="47"/>
      <c r="P411" s="47"/>
      <c r="Q411" s="47"/>
    </row>
    <row r="412" spans="11:17" x14ac:dyDescent="0.45">
      <c r="K412" s="100"/>
      <c r="L412" s="47"/>
      <c r="M412" s="47"/>
      <c r="N412" s="47"/>
      <c r="O412" s="47"/>
      <c r="P412" s="47"/>
      <c r="Q412" s="47"/>
    </row>
    <row r="413" spans="11:17" x14ac:dyDescent="0.45">
      <c r="K413" s="100"/>
      <c r="L413" s="47"/>
      <c r="M413" s="47"/>
      <c r="N413" s="47"/>
      <c r="O413" s="47"/>
      <c r="P413" s="47"/>
      <c r="Q413" s="47"/>
    </row>
    <row r="414" spans="11:17" x14ac:dyDescent="0.45">
      <c r="K414" s="100"/>
      <c r="L414" s="47"/>
      <c r="M414" s="47"/>
      <c r="N414" s="47"/>
      <c r="O414" s="47"/>
      <c r="P414" s="47"/>
      <c r="Q414" s="47"/>
    </row>
    <row r="415" spans="11:17" x14ac:dyDescent="0.45">
      <c r="K415" s="100"/>
      <c r="L415" s="47"/>
      <c r="M415" s="47"/>
      <c r="N415" s="47"/>
      <c r="O415" s="47"/>
      <c r="P415" s="47"/>
      <c r="Q415" s="47"/>
    </row>
    <row r="416" spans="11:17" x14ac:dyDescent="0.45">
      <c r="K416" s="100"/>
      <c r="L416" s="47"/>
      <c r="M416" s="47"/>
      <c r="N416" s="47"/>
      <c r="O416" s="47"/>
      <c r="P416" s="47"/>
      <c r="Q416" s="47"/>
    </row>
    <row r="417" spans="11:17" x14ac:dyDescent="0.45">
      <c r="K417" s="100"/>
      <c r="L417" s="47"/>
      <c r="M417" s="47"/>
      <c r="N417" s="47"/>
      <c r="O417" s="47"/>
      <c r="P417" s="47"/>
      <c r="Q417" s="47"/>
    </row>
    <row r="418" spans="11:17" x14ac:dyDescent="0.45">
      <c r="K418" s="100"/>
      <c r="L418" s="47"/>
      <c r="M418" s="47"/>
      <c r="N418" s="47"/>
      <c r="O418" s="47"/>
      <c r="P418" s="47"/>
      <c r="Q418" s="47"/>
    </row>
    <row r="419" spans="11:17" x14ac:dyDescent="0.45">
      <c r="K419" s="100"/>
      <c r="L419" s="47"/>
      <c r="M419" s="47"/>
      <c r="N419" s="47"/>
      <c r="O419" s="47"/>
      <c r="P419" s="47"/>
      <c r="Q419" s="47"/>
    </row>
    <row r="420" spans="11:17" x14ac:dyDescent="0.45">
      <c r="K420" s="100"/>
      <c r="L420" s="47"/>
      <c r="M420" s="47"/>
      <c r="N420" s="47"/>
      <c r="O420" s="47"/>
      <c r="P420" s="47"/>
      <c r="Q420" s="47"/>
    </row>
    <row r="421" spans="11:17" x14ac:dyDescent="0.45">
      <c r="K421" s="100"/>
      <c r="L421" s="47"/>
      <c r="M421" s="47"/>
      <c r="N421" s="47"/>
      <c r="O421" s="47"/>
      <c r="P421" s="47"/>
      <c r="Q421" s="47"/>
    </row>
    <row r="422" spans="11:17" x14ac:dyDescent="0.45">
      <c r="K422" s="100"/>
      <c r="L422" s="47"/>
      <c r="M422" s="47"/>
      <c r="N422" s="47"/>
      <c r="O422" s="47"/>
      <c r="P422" s="47"/>
      <c r="Q422" s="47"/>
    </row>
    <row r="423" spans="11:17" x14ac:dyDescent="0.45">
      <c r="K423" s="100"/>
      <c r="L423" s="47"/>
      <c r="M423" s="47"/>
      <c r="N423" s="47"/>
      <c r="O423" s="47"/>
      <c r="P423" s="47"/>
      <c r="Q423" s="47"/>
    </row>
    <row r="424" spans="11:17" x14ac:dyDescent="0.45">
      <c r="K424" s="100"/>
      <c r="L424" s="47"/>
      <c r="M424" s="47"/>
      <c r="N424" s="47"/>
      <c r="O424" s="47"/>
      <c r="P424" s="47"/>
      <c r="Q424" s="47"/>
    </row>
    <row r="425" spans="11:17" x14ac:dyDescent="0.45">
      <c r="K425" s="100"/>
      <c r="L425" s="47"/>
      <c r="M425" s="47"/>
      <c r="N425" s="47"/>
      <c r="O425" s="47"/>
      <c r="P425" s="47"/>
      <c r="Q425" s="47"/>
    </row>
    <row r="426" spans="11:17" x14ac:dyDescent="0.45">
      <c r="K426" s="100"/>
      <c r="L426" s="47"/>
      <c r="M426" s="47"/>
      <c r="N426" s="47"/>
      <c r="O426" s="47"/>
      <c r="P426" s="47"/>
      <c r="Q426" s="47"/>
    </row>
    <row r="427" spans="11:17" x14ac:dyDescent="0.45">
      <c r="K427" s="100"/>
      <c r="L427" s="47"/>
      <c r="M427" s="47"/>
      <c r="N427" s="47"/>
      <c r="O427" s="47"/>
      <c r="P427" s="47"/>
      <c r="Q427" s="47"/>
    </row>
    <row r="428" spans="11:17" x14ac:dyDescent="0.45">
      <c r="K428" s="100"/>
      <c r="L428" s="47"/>
      <c r="M428" s="47"/>
      <c r="N428" s="47"/>
      <c r="O428" s="47"/>
      <c r="P428" s="47"/>
      <c r="Q428" s="47"/>
    </row>
    <row r="429" spans="11:17" x14ac:dyDescent="0.45">
      <c r="K429" s="100"/>
      <c r="L429" s="47"/>
      <c r="M429" s="47"/>
      <c r="N429" s="47"/>
      <c r="O429" s="47"/>
      <c r="P429" s="47"/>
      <c r="Q429" s="47"/>
    </row>
    <row r="430" spans="11:17" x14ac:dyDescent="0.45">
      <c r="K430" s="100"/>
      <c r="L430" s="47"/>
      <c r="M430" s="47"/>
      <c r="N430" s="47"/>
      <c r="O430" s="47"/>
      <c r="P430" s="47"/>
      <c r="Q430" s="47"/>
    </row>
    <row r="431" spans="11:17" x14ac:dyDescent="0.45">
      <c r="K431" s="100"/>
      <c r="L431" s="47"/>
      <c r="M431" s="47"/>
      <c r="N431" s="47"/>
      <c r="O431" s="47"/>
      <c r="P431" s="47"/>
      <c r="Q431" s="47"/>
    </row>
    <row r="432" spans="11:17" x14ac:dyDescent="0.45">
      <c r="K432" s="100"/>
      <c r="L432" s="47"/>
      <c r="M432" s="47"/>
      <c r="N432" s="47"/>
      <c r="O432" s="47"/>
      <c r="P432" s="47"/>
      <c r="Q432" s="47"/>
    </row>
    <row r="433" spans="11:17" x14ac:dyDescent="0.45">
      <c r="K433" s="100"/>
      <c r="L433" s="47"/>
      <c r="M433" s="47"/>
      <c r="N433" s="47"/>
      <c r="O433" s="47"/>
      <c r="P433" s="47"/>
      <c r="Q433" s="47"/>
    </row>
    <row r="434" spans="11:17" x14ac:dyDescent="0.45">
      <c r="K434" s="100"/>
      <c r="L434" s="47"/>
      <c r="M434" s="47"/>
      <c r="N434" s="47"/>
      <c r="O434" s="47"/>
      <c r="P434" s="47"/>
      <c r="Q434" s="47"/>
    </row>
    <row r="435" spans="11:17" x14ac:dyDescent="0.45">
      <c r="K435" s="100"/>
      <c r="L435" s="47"/>
      <c r="M435" s="47"/>
      <c r="N435" s="47"/>
      <c r="O435" s="47"/>
      <c r="P435" s="47"/>
      <c r="Q435" s="47"/>
    </row>
    <row r="436" spans="11:17" x14ac:dyDescent="0.45">
      <c r="K436" s="100"/>
      <c r="L436" s="47"/>
      <c r="M436" s="47"/>
      <c r="N436" s="47"/>
      <c r="O436" s="47"/>
      <c r="P436" s="47"/>
      <c r="Q436" s="47"/>
    </row>
    <row r="437" spans="11:17" x14ac:dyDescent="0.45">
      <c r="K437" s="100"/>
      <c r="L437" s="47"/>
      <c r="M437" s="47"/>
      <c r="N437" s="47"/>
      <c r="O437" s="47"/>
      <c r="P437" s="47"/>
      <c r="Q437" s="47"/>
    </row>
    <row r="438" spans="11:17" x14ac:dyDescent="0.45">
      <c r="K438" s="100"/>
      <c r="L438" s="47"/>
      <c r="M438" s="47"/>
      <c r="N438" s="47"/>
      <c r="O438" s="47"/>
      <c r="P438" s="47"/>
      <c r="Q438" s="47"/>
    </row>
    <row r="439" spans="11:17" x14ac:dyDescent="0.45">
      <c r="K439" s="100"/>
      <c r="L439" s="47"/>
      <c r="M439" s="47"/>
      <c r="N439" s="47"/>
      <c r="O439" s="47"/>
      <c r="P439" s="47"/>
      <c r="Q439" s="47"/>
    </row>
    <row r="440" spans="11:17" x14ac:dyDescent="0.45">
      <c r="K440" s="100"/>
      <c r="L440" s="47"/>
      <c r="M440" s="47"/>
      <c r="N440" s="47"/>
      <c r="O440" s="47"/>
      <c r="P440" s="47"/>
      <c r="Q440" s="47"/>
    </row>
    <row r="441" spans="11:17" x14ac:dyDescent="0.45">
      <c r="K441" s="100"/>
      <c r="L441" s="47"/>
      <c r="M441" s="47"/>
      <c r="N441" s="47"/>
      <c r="O441" s="47"/>
      <c r="P441" s="47"/>
      <c r="Q441" s="47"/>
    </row>
    <row r="442" spans="11:17" x14ac:dyDescent="0.45">
      <c r="K442" s="100"/>
      <c r="L442" s="47"/>
      <c r="M442" s="47"/>
      <c r="N442" s="47"/>
      <c r="O442" s="47"/>
      <c r="P442" s="47"/>
      <c r="Q442" s="47"/>
    </row>
    <row r="443" spans="11:17" x14ac:dyDescent="0.45">
      <c r="K443" s="100"/>
      <c r="L443" s="47"/>
      <c r="M443" s="47"/>
      <c r="N443" s="47"/>
      <c r="O443" s="47"/>
      <c r="P443" s="47"/>
      <c r="Q443" s="47"/>
    </row>
    <row r="444" spans="11:17" x14ac:dyDescent="0.45">
      <c r="K444" s="100"/>
      <c r="L444" s="47"/>
      <c r="M444" s="47"/>
      <c r="N444" s="47"/>
      <c r="O444" s="47"/>
      <c r="P444" s="47"/>
      <c r="Q444" s="47"/>
    </row>
    <row r="445" spans="11:17" x14ac:dyDescent="0.45">
      <c r="K445" s="100"/>
      <c r="L445" s="47"/>
      <c r="M445" s="47"/>
      <c r="N445" s="47"/>
      <c r="O445" s="47"/>
      <c r="P445" s="47"/>
      <c r="Q445" s="47"/>
    </row>
    <row r="446" spans="11:17" x14ac:dyDescent="0.45">
      <c r="K446" s="100"/>
      <c r="L446" s="47"/>
      <c r="M446" s="47"/>
      <c r="N446" s="47"/>
      <c r="O446" s="47"/>
      <c r="P446" s="47"/>
      <c r="Q446" s="47"/>
    </row>
    <row r="447" spans="11:17" x14ac:dyDescent="0.45">
      <c r="K447" s="100"/>
      <c r="L447" s="47"/>
      <c r="M447" s="47"/>
      <c r="N447" s="47"/>
      <c r="O447" s="47"/>
      <c r="P447" s="47"/>
      <c r="Q447" s="47"/>
    </row>
    <row r="448" spans="11:17" x14ac:dyDescent="0.45">
      <c r="K448" s="100"/>
      <c r="L448" s="47"/>
      <c r="M448" s="47"/>
      <c r="N448" s="47"/>
      <c r="O448" s="47"/>
      <c r="P448" s="47"/>
      <c r="Q448" s="47"/>
    </row>
    <row r="449" spans="11:17" x14ac:dyDescent="0.45">
      <c r="K449" s="100"/>
      <c r="L449" s="47"/>
      <c r="M449" s="47"/>
      <c r="N449" s="47"/>
      <c r="O449" s="47"/>
      <c r="P449" s="47"/>
      <c r="Q449" s="47"/>
    </row>
    <row r="450" spans="11:17" x14ac:dyDescent="0.45">
      <c r="K450" s="100"/>
      <c r="L450" s="47"/>
      <c r="M450" s="47"/>
      <c r="N450" s="47"/>
      <c r="O450" s="47"/>
      <c r="P450" s="47"/>
      <c r="Q450" s="47"/>
    </row>
    <row r="451" spans="11:17" x14ac:dyDescent="0.45">
      <c r="K451" s="100"/>
      <c r="L451" s="47"/>
      <c r="M451" s="47"/>
      <c r="N451" s="47"/>
      <c r="O451" s="47"/>
      <c r="P451" s="47"/>
      <c r="Q451" s="47"/>
    </row>
    <row r="452" spans="11:17" x14ac:dyDescent="0.45">
      <c r="K452" s="100"/>
      <c r="L452" s="47"/>
      <c r="M452" s="47"/>
      <c r="N452" s="47"/>
      <c r="O452" s="47"/>
      <c r="P452" s="47"/>
      <c r="Q452" s="47"/>
    </row>
    <row r="453" spans="11:17" x14ac:dyDescent="0.45">
      <c r="K453" s="100"/>
      <c r="L453" s="47"/>
      <c r="M453" s="47"/>
      <c r="N453" s="47"/>
      <c r="O453" s="47"/>
      <c r="P453" s="47"/>
      <c r="Q453" s="47"/>
    </row>
    <row r="454" spans="11:17" x14ac:dyDescent="0.45">
      <c r="K454" s="100"/>
      <c r="L454" s="47"/>
      <c r="M454" s="47"/>
      <c r="N454" s="47"/>
      <c r="O454" s="47"/>
      <c r="P454" s="47"/>
      <c r="Q454" s="47"/>
    </row>
    <row r="455" spans="11:17" x14ac:dyDescent="0.45">
      <c r="K455" s="100"/>
      <c r="L455" s="47"/>
      <c r="M455" s="47"/>
      <c r="N455" s="47"/>
      <c r="O455" s="47"/>
      <c r="P455" s="47"/>
      <c r="Q455" s="47"/>
    </row>
    <row r="456" spans="11:17" x14ac:dyDescent="0.45">
      <c r="K456" s="100"/>
      <c r="L456" s="47"/>
      <c r="M456" s="47"/>
      <c r="N456" s="47"/>
      <c r="O456" s="47"/>
      <c r="P456" s="47"/>
      <c r="Q456" s="47"/>
    </row>
    <row r="457" spans="11:17" x14ac:dyDescent="0.45">
      <c r="K457" s="100"/>
      <c r="L457" s="47"/>
      <c r="M457" s="47"/>
      <c r="N457" s="47"/>
      <c r="O457" s="47"/>
      <c r="P457" s="47"/>
      <c r="Q457" s="47"/>
    </row>
    <row r="458" spans="11:17" x14ac:dyDescent="0.45">
      <c r="K458" s="100"/>
      <c r="L458" s="47"/>
      <c r="M458" s="47"/>
      <c r="N458" s="47"/>
      <c r="O458" s="47"/>
      <c r="P458" s="47"/>
      <c r="Q458" s="47"/>
    </row>
    <row r="459" spans="11:17" x14ac:dyDescent="0.45">
      <c r="K459" s="100"/>
      <c r="L459" s="47"/>
      <c r="M459" s="47"/>
      <c r="N459" s="47"/>
      <c r="O459" s="47"/>
      <c r="P459" s="47"/>
      <c r="Q459" s="47"/>
    </row>
    <row r="460" spans="11:17" x14ac:dyDescent="0.45">
      <c r="K460" s="100"/>
      <c r="L460" s="47"/>
      <c r="M460" s="47"/>
      <c r="N460" s="47"/>
      <c r="O460" s="47"/>
      <c r="P460" s="47"/>
      <c r="Q460" s="47"/>
    </row>
    <row r="461" spans="11:17" x14ac:dyDescent="0.45">
      <c r="K461" s="100"/>
      <c r="L461" s="47"/>
      <c r="M461" s="47"/>
      <c r="N461" s="47"/>
      <c r="O461" s="47"/>
      <c r="P461" s="47"/>
      <c r="Q461" s="47"/>
    </row>
    <row r="462" spans="11:17" x14ac:dyDescent="0.45">
      <c r="K462" s="100"/>
      <c r="L462" s="47"/>
      <c r="M462" s="47"/>
      <c r="N462" s="47"/>
      <c r="O462" s="47"/>
      <c r="P462" s="47"/>
      <c r="Q462" s="47"/>
    </row>
    <row r="463" spans="11:17" x14ac:dyDescent="0.45">
      <c r="K463" s="100"/>
      <c r="L463" s="47"/>
      <c r="M463" s="47"/>
      <c r="N463" s="47"/>
      <c r="O463" s="47"/>
      <c r="P463" s="47"/>
      <c r="Q463" s="47"/>
    </row>
    <row r="464" spans="11:17" x14ac:dyDescent="0.45">
      <c r="K464" s="100"/>
      <c r="L464" s="47"/>
      <c r="M464" s="47"/>
      <c r="N464" s="47"/>
      <c r="O464" s="47"/>
      <c r="P464" s="47"/>
      <c r="Q464" s="47"/>
    </row>
    <row r="465" spans="11:17" x14ac:dyDescent="0.45">
      <c r="K465" s="100"/>
      <c r="L465" s="47"/>
      <c r="M465" s="47"/>
      <c r="N465" s="47"/>
      <c r="O465" s="47"/>
      <c r="P465" s="47"/>
      <c r="Q465" s="47"/>
    </row>
    <row r="466" spans="11:17" x14ac:dyDescent="0.45">
      <c r="K466" s="100"/>
      <c r="L466" s="47"/>
      <c r="M466" s="47"/>
      <c r="N466" s="47"/>
      <c r="O466" s="47"/>
      <c r="P466" s="47"/>
      <c r="Q466" s="47"/>
    </row>
    <row r="467" spans="11:17" x14ac:dyDescent="0.45">
      <c r="K467" s="100"/>
      <c r="L467" s="47"/>
      <c r="M467" s="47"/>
      <c r="N467" s="47"/>
      <c r="O467" s="47"/>
      <c r="P467" s="47"/>
      <c r="Q467" s="47"/>
    </row>
    <row r="468" spans="11:17" x14ac:dyDescent="0.45">
      <c r="K468" s="100"/>
      <c r="L468" s="47"/>
      <c r="M468" s="47"/>
      <c r="N468" s="47"/>
      <c r="O468" s="47"/>
      <c r="P468" s="47"/>
      <c r="Q468" s="47"/>
    </row>
    <row r="469" spans="11:17" x14ac:dyDescent="0.45">
      <c r="K469" s="100"/>
      <c r="L469" s="47"/>
      <c r="M469" s="47"/>
      <c r="N469" s="47"/>
      <c r="O469" s="47"/>
      <c r="P469" s="47"/>
      <c r="Q469" s="47"/>
    </row>
    <row r="470" spans="11:17" x14ac:dyDescent="0.45">
      <c r="K470" s="100"/>
      <c r="L470" s="47"/>
      <c r="M470" s="47"/>
      <c r="N470" s="47"/>
      <c r="O470" s="47"/>
      <c r="P470" s="47"/>
      <c r="Q470" s="47"/>
    </row>
    <row r="471" spans="11:17" x14ac:dyDescent="0.45">
      <c r="K471" s="100"/>
      <c r="L471" s="47"/>
      <c r="M471" s="47"/>
      <c r="N471" s="47"/>
      <c r="O471" s="47"/>
      <c r="P471" s="47"/>
      <c r="Q471" s="47"/>
    </row>
    <row r="472" spans="11:17" x14ac:dyDescent="0.45">
      <c r="K472" s="100"/>
      <c r="L472" s="47"/>
      <c r="M472" s="47"/>
      <c r="N472" s="47"/>
      <c r="O472" s="47"/>
      <c r="P472" s="47"/>
      <c r="Q472" s="47"/>
    </row>
    <row r="473" spans="11:17" x14ac:dyDescent="0.45">
      <c r="K473" s="100"/>
      <c r="L473" s="47"/>
      <c r="M473" s="47"/>
      <c r="N473" s="47"/>
      <c r="O473" s="47"/>
      <c r="P473" s="47"/>
      <c r="Q473" s="47"/>
    </row>
    <row r="474" spans="11:17" x14ac:dyDescent="0.45">
      <c r="K474" s="100"/>
      <c r="L474" s="47"/>
      <c r="M474" s="47"/>
      <c r="N474" s="47"/>
      <c r="O474" s="47"/>
      <c r="P474" s="47"/>
      <c r="Q474" s="47"/>
    </row>
    <row r="475" spans="11:17" x14ac:dyDescent="0.45">
      <c r="K475" s="100"/>
      <c r="L475" s="47"/>
      <c r="M475" s="47"/>
      <c r="N475" s="47"/>
      <c r="O475" s="47"/>
      <c r="P475" s="47"/>
      <c r="Q475" s="47"/>
    </row>
    <row r="476" spans="11:17" x14ac:dyDescent="0.45">
      <c r="K476" s="100"/>
      <c r="L476" s="47"/>
      <c r="M476" s="47"/>
      <c r="N476" s="47"/>
      <c r="O476" s="47"/>
      <c r="P476" s="47"/>
      <c r="Q476" s="47"/>
    </row>
    <row r="477" spans="11:17" x14ac:dyDescent="0.45">
      <c r="K477" s="100"/>
      <c r="L477" s="47"/>
      <c r="M477" s="47"/>
      <c r="N477" s="47"/>
      <c r="O477" s="47"/>
      <c r="P477" s="47"/>
      <c r="Q477" s="47"/>
    </row>
    <row r="478" spans="11:17" x14ac:dyDescent="0.45">
      <c r="K478" s="100"/>
      <c r="L478" s="47"/>
      <c r="M478" s="47"/>
      <c r="N478" s="47"/>
      <c r="O478" s="47"/>
      <c r="P478" s="47"/>
      <c r="Q478" s="47"/>
    </row>
    <row r="479" spans="11:17" x14ac:dyDescent="0.45">
      <c r="K479" s="100"/>
      <c r="L479" s="47"/>
      <c r="M479" s="47"/>
      <c r="N479" s="47"/>
      <c r="O479" s="47"/>
      <c r="P479" s="47"/>
      <c r="Q479" s="47"/>
    </row>
    <row r="480" spans="11:17" x14ac:dyDescent="0.45">
      <c r="K480" s="100"/>
      <c r="L480" s="47"/>
      <c r="M480" s="47"/>
      <c r="N480" s="47"/>
      <c r="O480" s="47"/>
      <c r="P480" s="47"/>
      <c r="Q480" s="47"/>
    </row>
    <row r="481" spans="11:17" x14ac:dyDescent="0.45">
      <c r="K481" s="100"/>
      <c r="L481" s="47"/>
      <c r="M481" s="47"/>
      <c r="N481" s="47"/>
      <c r="O481" s="47"/>
      <c r="P481" s="47"/>
      <c r="Q481" s="47"/>
    </row>
    <row r="482" spans="11:17" x14ac:dyDescent="0.45">
      <c r="K482" s="100"/>
      <c r="L482" s="47"/>
      <c r="M482" s="47"/>
      <c r="N482" s="47"/>
      <c r="O482" s="47"/>
      <c r="P482" s="47"/>
      <c r="Q482" s="47"/>
    </row>
    <row r="483" spans="11:17" x14ac:dyDescent="0.45">
      <c r="K483" s="100"/>
      <c r="L483" s="47"/>
      <c r="M483" s="47"/>
      <c r="N483" s="47"/>
      <c r="O483" s="47"/>
      <c r="P483" s="47"/>
      <c r="Q483" s="47"/>
    </row>
    <row r="484" spans="11:17" x14ac:dyDescent="0.45">
      <c r="K484" s="100"/>
      <c r="L484" s="47"/>
      <c r="M484" s="47"/>
      <c r="N484" s="47"/>
      <c r="O484" s="47"/>
      <c r="P484" s="47"/>
      <c r="Q484" s="47"/>
    </row>
    <row r="485" spans="11:17" x14ac:dyDescent="0.45">
      <c r="K485" s="100"/>
      <c r="L485" s="47"/>
      <c r="M485" s="47"/>
      <c r="N485" s="47"/>
      <c r="O485" s="47"/>
      <c r="P485" s="47"/>
      <c r="Q485" s="47"/>
    </row>
    <row r="486" spans="11:17" x14ac:dyDescent="0.45">
      <c r="K486" s="100"/>
      <c r="L486" s="47"/>
      <c r="M486" s="47"/>
      <c r="N486" s="47"/>
      <c r="O486" s="47"/>
      <c r="P486" s="47"/>
      <c r="Q486" s="47"/>
    </row>
    <row r="487" spans="11:17" x14ac:dyDescent="0.45">
      <c r="K487" s="100"/>
      <c r="L487" s="47"/>
      <c r="M487" s="47"/>
      <c r="N487" s="47"/>
      <c r="O487" s="47"/>
      <c r="P487" s="47"/>
      <c r="Q487" s="47"/>
    </row>
    <row r="488" spans="11:17" x14ac:dyDescent="0.45">
      <c r="K488" s="100"/>
      <c r="L488" s="47"/>
      <c r="M488" s="47"/>
      <c r="N488" s="47"/>
      <c r="O488" s="47"/>
      <c r="P488" s="47"/>
      <c r="Q488" s="47"/>
    </row>
    <row r="489" spans="11:17" x14ac:dyDescent="0.45">
      <c r="K489" s="100"/>
      <c r="L489" s="47"/>
      <c r="M489" s="47"/>
      <c r="N489" s="47"/>
      <c r="O489" s="47"/>
      <c r="P489" s="47"/>
      <c r="Q489" s="47"/>
    </row>
    <row r="490" spans="11:17" x14ac:dyDescent="0.45">
      <c r="K490" s="100"/>
      <c r="L490" s="47"/>
      <c r="M490" s="47"/>
      <c r="N490" s="47"/>
      <c r="O490" s="47"/>
      <c r="P490" s="47"/>
      <c r="Q490" s="47"/>
    </row>
    <row r="491" spans="11:17" x14ac:dyDescent="0.45">
      <c r="K491" s="100"/>
      <c r="L491" s="47"/>
      <c r="M491" s="47"/>
      <c r="N491" s="47"/>
      <c r="O491" s="47"/>
      <c r="P491" s="47"/>
      <c r="Q491" s="47"/>
    </row>
    <row r="492" spans="11:17" x14ac:dyDescent="0.45">
      <c r="K492" s="100"/>
      <c r="L492" s="47"/>
      <c r="M492" s="47"/>
      <c r="N492" s="47"/>
      <c r="O492" s="47"/>
      <c r="P492" s="47"/>
      <c r="Q492" s="47"/>
    </row>
    <row r="493" spans="11:17" x14ac:dyDescent="0.45">
      <c r="K493" s="100"/>
      <c r="L493" s="47"/>
      <c r="M493" s="47"/>
      <c r="N493" s="47"/>
      <c r="O493" s="47"/>
      <c r="P493" s="47"/>
      <c r="Q493" s="47"/>
    </row>
    <row r="494" spans="11:17" x14ac:dyDescent="0.45">
      <c r="K494" s="100"/>
      <c r="L494" s="47"/>
      <c r="M494" s="47"/>
      <c r="N494" s="47"/>
      <c r="O494" s="47"/>
      <c r="P494" s="47"/>
      <c r="Q494" s="47"/>
    </row>
    <row r="495" spans="11:17" x14ac:dyDescent="0.45">
      <c r="K495" s="100"/>
      <c r="L495" s="47"/>
      <c r="M495" s="47"/>
      <c r="N495" s="47"/>
      <c r="O495" s="47"/>
      <c r="P495" s="47"/>
      <c r="Q495" s="47"/>
    </row>
    <row r="496" spans="11:17" x14ac:dyDescent="0.45">
      <c r="K496" s="100"/>
      <c r="L496" s="47"/>
      <c r="M496" s="47"/>
      <c r="N496" s="47"/>
      <c r="O496" s="47"/>
      <c r="P496" s="47"/>
      <c r="Q496" s="47"/>
    </row>
    <row r="497" spans="11:17" x14ac:dyDescent="0.45">
      <c r="K497" s="100"/>
      <c r="L497" s="47"/>
      <c r="M497" s="47"/>
      <c r="N497" s="47"/>
      <c r="O497" s="47"/>
      <c r="P497" s="47"/>
      <c r="Q497" s="47"/>
    </row>
    <row r="498" spans="11:17" x14ac:dyDescent="0.45">
      <c r="K498" s="100"/>
      <c r="L498" s="47"/>
      <c r="M498" s="47"/>
      <c r="N498" s="47"/>
      <c r="O498" s="47"/>
      <c r="P498" s="47"/>
      <c r="Q498" s="47"/>
    </row>
    <row r="499" spans="11:17" x14ac:dyDescent="0.45">
      <c r="K499" s="100"/>
      <c r="L499" s="47"/>
      <c r="M499" s="47"/>
      <c r="N499" s="47"/>
      <c r="O499" s="47"/>
      <c r="P499" s="47"/>
      <c r="Q499" s="47"/>
    </row>
    <row r="500" spans="11:17" x14ac:dyDescent="0.45">
      <c r="K500" s="100"/>
      <c r="L500" s="47"/>
      <c r="M500" s="47"/>
      <c r="N500" s="47"/>
      <c r="O500" s="47"/>
      <c r="P500" s="47"/>
      <c r="Q500" s="47"/>
    </row>
    <row r="501" spans="11:17" x14ac:dyDescent="0.45">
      <c r="K501" s="100"/>
      <c r="L501" s="47"/>
      <c r="M501" s="47"/>
      <c r="N501" s="47"/>
      <c r="O501" s="47"/>
      <c r="P501" s="47"/>
      <c r="Q501" s="47"/>
    </row>
    <row r="502" spans="11:17" x14ac:dyDescent="0.45">
      <c r="K502" s="100"/>
      <c r="L502" s="47"/>
      <c r="M502" s="47"/>
      <c r="N502" s="47"/>
      <c r="O502" s="47"/>
      <c r="P502" s="47"/>
      <c r="Q502" s="47"/>
    </row>
    <row r="503" spans="11:17" x14ac:dyDescent="0.45">
      <c r="K503" s="100"/>
      <c r="L503" s="47"/>
      <c r="M503" s="47"/>
      <c r="N503" s="47"/>
      <c r="O503" s="47"/>
      <c r="P503" s="47"/>
      <c r="Q503" s="47"/>
    </row>
    <row r="504" spans="11:17" x14ac:dyDescent="0.45">
      <c r="K504" s="100"/>
      <c r="L504" s="47"/>
      <c r="M504" s="47"/>
      <c r="N504" s="47"/>
      <c r="O504" s="47"/>
      <c r="P504" s="47"/>
      <c r="Q504" s="47"/>
    </row>
    <row r="505" spans="11:17" x14ac:dyDescent="0.45">
      <c r="K505" s="100"/>
      <c r="L505" s="47"/>
      <c r="M505" s="47"/>
      <c r="N505" s="47"/>
      <c r="O505" s="47"/>
      <c r="P505" s="47"/>
      <c r="Q505" s="47"/>
    </row>
    <row r="506" spans="11:17" x14ac:dyDescent="0.45">
      <c r="K506" s="100"/>
      <c r="L506" s="47"/>
      <c r="M506" s="47"/>
      <c r="N506" s="47"/>
      <c r="O506" s="47"/>
      <c r="P506" s="47"/>
      <c r="Q506" s="47"/>
    </row>
    <row r="507" spans="11:17" x14ac:dyDescent="0.45">
      <c r="K507" s="100"/>
      <c r="L507" s="47"/>
      <c r="M507" s="47"/>
      <c r="N507" s="47"/>
      <c r="O507" s="47"/>
      <c r="P507" s="47"/>
      <c r="Q507" s="47"/>
    </row>
    <row r="508" spans="11:17" x14ac:dyDescent="0.45">
      <c r="K508" s="100"/>
      <c r="L508" s="47"/>
      <c r="M508" s="47"/>
      <c r="N508" s="47"/>
      <c r="O508" s="47"/>
      <c r="P508" s="47"/>
      <c r="Q508" s="47"/>
    </row>
    <row r="509" spans="11:17" x14ac:dyDescent="0.45">
      <c r="K509" s="100"/>
      <c r="L509" s="47"/>
      <c r="M509" s="47"/>
      <c r="N509" s="47"/>
      <c r="O509" s="47"/>
      <c r="P509" s="47"/>
      <c r="Q509" s="47"/>
    </row>
    <row r="510" spans="11:17" x14ac:dyDescent="0.45">
      <c r="K510" s="100"/>
      <c r="L510" s="47"/>
      <c r="M510" s="47"/>
      <c r="N510" s="47"/>
      <c r="O510" s="47"/>
      <c r="P510" s="47"/>
      <c r="Q510" s="47"/>
    </row>
    <row r="511" spans="11:17" x14ac:dyDescent="0.45">
      <c r="K511" s="100"/>
      <c r="L511" s="47"/>
      <c r="M511" s="47"/>
      <c r="N511" s="47"/>
      <c r="O511" s="47"/>
      <c r="P511" s="47"/>
      <c r="Q511" s="47"/>
    </row>
    <row r="512" spans="11:17" x14ac:dyDescent="0.45">
      <c r="K512" s="100"/>
      <c r="L512" s="47"/>
      <c r="M512" s="47"/>
      <c r="N512" s="47"/>
      <c r="O512" s="47"/>
      <c r="P512" s="47"/>
      <c r="Q512" s="47"/>
    </row>
    <row r="513" spans="11:17" x14ac:dyDescent="0.45">
      <c r="K513" s="100"/>
      <c r="L513" s="47"/>
      <c r="M513" s="47"/>
      <c r="N513" s="47"/>
      <c r="O513" s="47"/>
      <c r="P513" s="47"/>
      <c r="Q513" s="47"/>
    </row>
    <row r="514" spans="11:17" x14ac:dyDescent="0.45">
      <c r="K514" s="100"/>
      <c r="L514" s="47"/>
      <c r="M514" s="47"/>
      <c r="N514" s="47"/>
      <c r="O514" s="47"/>
      <c r="P514" s="47"/>
      <c r="Q514" s="47"/>
    </row>
    <row r="515" spans="11:17" x14ac:dyDescent="0.45">
      <c r="K515" s="100"/>
      <c r="L515" s="47"/>
      <c r="M515" s="47"/>
      <c r="N515" s="47"/>
      <c r="O515" s="47"/>
      <c r="P515" s="47"/>
      <c r="Q515" s="47"/>
    </row>
    <row r="516" spans="11:17" x14ac:dyDescent="0.45">
      <c r="K516" s="100"/>
      <c r="L516" s="47"/>
      <c r="M516" s="47"/>
      <c r="N516" s="47"/>
      <c r="O516" s="47"/>
      <c r="P516" s="47"/>
      <c r="Q516" s="47"/>
    </row>
    <row r="517" spans="11:17" x14ac:dyDescent="0.45">
      <c r="K517" s="100"/>
      <c r="L517" s="47"/>
      <c r="M517" s="47"/>
      <c r="N517" s="47"/>
      <c r="O517" s="47"/>
      <c r="P517" s="47"/>
      <c r="Q517" s="47"/>
    </row>
    <row r="518" spans="11:17" x14ac:dyDescent="0.45">
      <c r="K518" s="100"/>
      <c r="L518" s="47"/>
      <c r="M518" s="47"/>
      <c r="N518" s="47"/>
      <c r="O518" s="47"/>
      <c r="P518" s="47"/>
      <c r="Q518" s="47"/>
    </row>
    <row r="519" spans="11:17" x14ac:dyDescent="0.45">
      <c r="K519" s="100"/>
      <c r="L519" s="47"/>
      <c r="M519" s="47"/>
      <c r="N519" s="47"/>
      <c r="O519" s="47"/>
      <c r="P519" s="47"/>
      <c r="Q519" s="47"/>
    </row>
    <row r="520" spans="11:17" x14ac:dyDescent="0.45">
      <c r="K520" s="100"/>
      <c r="L520" s="47"/>
      <c r="M520" s="47"/>
      <c r="N520" s="47"/>
      <c r="O520" s="47"/>
      <c r="P520" s="47"/>
      <c r="Q520" s="47"/>
    </row>
    <row r="521" spans="11:17" x14ac:dyDescent="0.45">
      <c r="K521" s="100"/>
      <c r="L521" s="47"/>
      <c r="M521" s="47"/>
      <c r="N521" s="47"/>
      <c r="O521" s="47"/>
      <c r="P521" s="47"/>
      <c r="Q521" s="47"/>
    </row>
    <row r="522" spans="11:17" x14ac:dyDescent="0.45">
      <c r="K522" s="100"/>
      <c r="L522" s="47"/>
      <c r="M522" s="47"/>
      <c r="N522" s="47"/>
      <c r="O522" s="47"/>
      <c r="P522" s="47"/>
      <c r="Q522" s="47"/>
    </row>
    <row r="523" spans="11:17" x14ac:dyDescent="0.45">
      <c r="K523" s="100"/>
      <c r="L523" s="47"/>
      <c r="M523" s="47"/>
      <c r="N523" s="47"/>
      <c r="O523" s="47"/>
      <c r="P523" s="47"/>
      <c r="Q523" s="47"/>
    </row>
    <row r="524" spans="11:17" x14ac:dyDescent="0.45">
      <c r="K524" s="100"/>
      <c r="L524" s="47"/>
      <c r="M524" s="47"/>
      <c r="N524" s="47"/>
      <c r="O524" s="47"/>
      <c r="P524" s="47"/>
      <c r="Q524" s="47"/>
    </row>
    <row r="525" spans="11:17" x14ac:dyDescent="0.45">
      <c r="K525" s="100"/>
      <c r="L525" s="47"/>
      <c r="M525" s="47"/>
      <c r="N525" s="47"/>
      <c r="O525" s="47"/>
      <c r="P525" s="47"/>
      <c r="Q525" s="47"/>
    </row>
    <row r="526" spans="11:17" x14ac:dyDescent="0.45">
      <c r="K526" s="100"/>
      <c r="L526" s="47"/>
      <c r="M526" s="47"/>
      <c r="N526" s="47"/>
      <c r="O526" s="47"/>
      <c r="P526" s="47"/>
      <c r="Q526" s="47"/>
    </row>
    <row r="527" spans="11:17" x14ac:dyDescent="0.45">
      <c r="K527" s="100"/>
      <c r="L527" s="47"/>
      <c r="M527" s="47"/>
      <c r="N527" s="47"/>
      <c r="O527" s="47"/>
      <c r="P527" s="47"/>
      <c r="Q527" s="47"/>
    </row>
    <row r="528" spans="11:17" x14ac:dyDescent="0.45">
      <c r="K528" s="100"/>
      <c r="L528" s="47"/>
      <c r="M528" s="47"/>
      <c r="N528" s="47"/>
      <c r="O528" s="47"/>
      <c r="P528" s="47"/>
      <c r="Q528" s="47"/>
    </row>
    <row r="529" spans="11:17" x14ac:dyDescent="0.45">
      <c r="K529" s="100"/>
      <c r="L529" s="47"/>
      <c r="M529" s="47"/>
      <c r="N529" s="47"/>
      <c r="O529" s="47"/>
      <c r="P529" s="47"/>
      <c r="Q529" s="47"/>
    </row>
    <row r="530" spans="11:17" x14ac:dyDescent="0.45">
      <c r="K530" s="100"/>
      <c r="L530" s="47"/>
      <c r="M530" s="47"/>
      <c r="N530" s="47"/>
      <c r="O530" s="47"/>
      <c r="P530" s="47"/>
      <c r="Q530" s="47"/>
    </row>
    <row r="531" spans="11:17" x14ac:dyDescent="0.45">
      <c r="K531" s="100"/>
      <c r="L531" s="47"/>
      <c r="M531" s="47"/>
      <c r="N531" s="47"/>
      <c r="O531" s="47"/>
      <c r="P531" s="47"/>
      <c r="Q531" s="47"/>
    </row>
    <row r="532" spans="11:17" x14ac:dyDescent="0.45">
      <c r="K532" s="100"/>
      <c r="L532" s="47"/>
      <c r="M532" s="47"/>
      <c r="N532" s="47"/>
      <c r="O532" s="47"/>
      <c r="P532" s="47"/>
      <c r="Q532" s="47"/>
    </row>
    <row r="533" spans="11:17" x14ac:dyDescent="0.45">
      <c r="K533" s="100"/>
      <c r="L533" s="47"/>
      <c r="M533" s="47"/>
      <c r="N533" s="47"/>
      <c r="O533" s="47"/>
      <c r="P533" s="47"/>
      <c r="Q533" s="47"/>
    </row>
    <row r="534" spans="11:17" x14ac:dyDescent="0.45">
      <c r="K534" s="100"/>
      <c r="L534" s="47"/>
      <c r="M534" s="47"/>
      <c r="N534" s="47"/>
      <c r="O534" s="47"/>
      <c r="P534" s="47"/>
      <c r="Q534" s="47"/>
    </row>
    <row r="535" spans="11:17" x14ac:dyDescent="0.45">
      <c r="K535" s="100"/>
      <c r="L535" s="47"/>
      <c r="M535" s="47"/>
      <c r="N535" s="47"/>
      <c r="O535" s="47"/>
      <c r="P535" s="47"/>
      <c r="Q535" s="47"/>
    </row>
    <row r="536" spans="11:17" x14ac:dyDescent="0.45">
      <c r="K536" s="100"/>
      <c r="L536" s="47"/>
      <c r="M536" s="47"/>
      <c r="N536" s="47"/>
      <c r="O536" s="47"/>
      <c r="P536" s="47"/>
      <c r="Q536" s="47"/>
    </row>
    <row r="537" spans="11:17" x14ac:dyDescent="0.45">
      <c r="K537" s="100"/>
      <c r="L537" s="47"/>
      <c r="M537" s="47"/>
      <c r="N537" s="47"/>
      <c r="O537" s="47"/>
      <c r="P537" s="47"/>
      <c r="Q537" s="47"/>
    </row>
    <row r="538" spans="11:17" x14ac:dyDescent="0.45">
      <c r="K538" s="100"/>
      <c r="L538" s="47"/>
      <c r="M538" s="47"/>
      <c r="N538" s="47"/>
      <c r="O538" s="47"/>
      <c r="P538" s="47"/>
      <c r="Q538" s="47"/>
    </row>
    <row r="539" spans="11:17" x14ac:dyDescent="0.45">
      <c r="K539" s="100"/>
      <c r="L539" s="47"/>
      <c r="M539" s="47"/>
      <c r="N539" s="47"/>
      <c r="O539" s="47"/>
      <c r="P539" s="47"/>
      <c r="Q539" s="47"/>
    </row>
    <row r="540" spans="11:17" x14ac:dyDescent="0.45">
      <c r="K540" s="100"/>
      <c r="L540" s="47"/>
      <c r="M540" s="47"/>
      <c r="N540" s="47"/>
      <c r="O540" s="47"/>
      <c r="P540" s="47"/>
      <c r="Q540" s="47"/>
    </row>
    <row r="541" spans="11:17" x14ac:dyDescent="0.45">
      <c r="K541" s="100"/>
      <c r="L541" s="47"/>
      <c r="M541" s="47"/>
      <c r="N541" s="47"/>
      <c r="O541" s="47"/>
      <c r="P541" s="47"/>
      <c r="Q541" s="47"/>
    </row>
    <row r="542" spans="11:17" x14ac:dyDescent="0.45">
      <c r="K542" s="100"/>
      <c r="L542" s="47"/>
      <c r="M542" s="47"/>
      <c r="N542" s="47"/>
      <c r="O542" s="47"/>
      <c r="P542" s="47"/>
      <c r="Q542" s="47"/>
    </row>
    <row r="543" spans="11:17" x14ac:dyDescent="0.45">
      <c r="K543" s="100"/>
      <c r="L543" s="47"/>
      <c r="M543" s="47"/>
      <c r="N543" s="47"/>
      <c r="O543" s="47"/>
      <c r="P543" s="47"/>
      <c r="Q543" s="47"/>
    </row>
    <row r="544" spans="11:17" x14ac:dyDescent="0.45">
      <c r="K544" s="100"/>
      <c r="L544" s="47"/>
      <c r="M544" s="47"/>
      <c r="N544" s="47"/>
      <c r="O544" s="47"/>
      <c r="P544" s="47"/>
      <c r="Q544" s="47"/>
    </row>
    <row r="545" spans="11:17" x14ac:dyDescent="0.45">
      <c r="K545" s="100"/>
      <c r="L545" s="47"/>
      <c r="M545" s="47"/>
      <c r="N545" s="47"/>
      <c r="O545" s="47"/>
      <c r="P545" s="47"/>
      <c r="Q545" s="47"/>
    </row>
    <row r="546" spans="11:17" x14ac:dyDescent="0.45">
      <c r="K546" s="100"/>
      <c r="L546" s="47"/>
      <c r="M546" s="47"/>
      <c r="N546" s="47"/>
      <c r="O546" s="47"/>
      <c r="P546" s="47"/>
      <c r="Q546" s="47"/>
    </row>
    <row r="547" spans="11:17" x14ac:dyDescent="0.45">
      <c r="K547" s="100"/>
      <c r="L547" s="47"/>
      <c r="M547" s="47"/>
      <c r="N547" s="47"/>
      <c r="O547" s="47"/>
      <c r="P547" s="47"/>
      <c r="Q547" s="47"/>
    </row>
    <row r="548" spans="11:17" x14ac:dyDescent="0.45">
      <c r="K548" s="100"/>
      <c r="L548" s="47"/>
      <c r="M548" s="47"/>
      <c r="N548" s="47"/>
      <c r="O548" s="47"/>
      <c r="P548" s="47"/>
      <c r="Q548" s="47"/>
    </row>
    <row r="549" spans="11:17" x14ac:dyDescent="0.45">
      <c r="K549" s="100"/>
      <c r="L549" s="47"/>
      <c r="M549" s="47"/>
      <c r="N549" s="47"/>
      <c r="O549" s="47"/>
      <c r="P549" s="47"/>
      <c r="Q549" s="47"/>
    </row>
    <row r="550" spans="11:17" x14ac:dyDescent="0.45">
      <c r="K550" s="100"/>
      <c r="L550" s="47"/>
      <c r="M550" s="47"/>
      <c r="N550" s="47"/>
      <c r="O550" s="47"/>
      <c r="P550" s="47"/>
      <c r="Q550" s="47"/>
    </row>
    <row r="551" spans="11:17" x14ac:dyDescent="0.45">
      <c r="K551" s="100"/>
      <c r="L551" s="47"/>
      <c r="M551" s="47"/>
      <c r="N551" s="47"/>
      <c r="O551" s="47"/>
      <c r="P551" s="47"/>
      <c r="Q551" s="47"/>
    </row>
    <row r="552" spans="11:17" x14ac:dyDescent="0.45">
      <c r="K552" s="100"/>
      <c r="L552" s="47"/>
      <c r="M552" s="47"/>
      <c r="N552" s="47"/>
      <c r="O552" s="47"/>
      <c r="P552" s="47"/>
      <c r="Q552" s="47"/>
    </row>
    <row r="553" spans="11:17" x14ac:dyDescent="0.45">
      <c r="K553" s="100"/>
      <c r="L553" s="47"/>
      <c r="M553" s="47"/>
      <c r="N553" s="47"/>
      <c r="O553" s="47"/>
      <c r="P553" s="47"/>
      <c r="Q553" s="47"/>
    </row>
    <row r="554" spans="11:17" x14ac:dyDescent="0.45">
      <c r="K554" s="100"/>
      <c r="L554" s="47"/>
      <c r="M554" s="47"/>
      <c r="N554" s="47"/>
      <c r="O554" s="47"/>
      <c r="P554" s="47"/>
      <c r="Q554" s="47"/>
    </row>
    <row r="555" spans="11:17" x14ac:dyDescent="0.45">
      <c r="K555" s="100"/>
      <c r="L555" s="47"/>
      <c r="M555" s="47"/>
      <c r="N555" s="47"/>
      <c r="O555" s="47"/>
      <c r="P555" s="47"/>
      <c r="Q555" s="47"/>
    </row>
    <row r="556" spans="11:17" x14ac:dyDescent="0.45">
      <c r="K556" s="100"/>
      <c r="L556" s="47"/>
      <c r="M556" s="47"/>
      <c r="N556" s="47"/>
      <c r="O556" s="47"/>
      <c r="P556" s="47"/>
      <c r="Q556" s="47"/>
    </row>
    <row r="557" spans="11:17" x14ac:dyDescent="0.45">
      <c r="K557" s="100"/>
      <c r="L557" s="47"/>
      <c r="M557" s="47"/>
      <c r="N557" s="47"/>
      <c r="O557" s="47"/>
      <c r="P557" s="47"/>
      <c r="Q557" s="47"/>
    </row>
    <row r="558" spans="11:17" x14ac:dyDescent="0.45">
      <c r="K558" s="100"/>
      <c r="L558" s="47"/>
      <c r="M558" s="47"/>
      <c r="N558" s="47"/>
      <c r="O558" s="47"/>
      <c r="P558" s="47"/>
      <c r="Q558" s="47"/>
    </row>
    <row r="559" spans="11:17" x14ac:dyDescent="0.45">
      <c r="K559" s="100"/>
      <c r="L559" s="47"/>
      <c r="M559" s="47"/>
      <c r="N559" s="47"/>
      <c r="O559" s="47"/>
      <c r="P559" s="47"/>
      <c r="Q559" s="47"/>
    </row>
    <row r="560" spans="11:17" x14ac:dyDescent="0.45">
      <c r="K560" s="100"/>
      <c r="L560" s="47"/>
      <c r="M560" s="47"/>
      <c r="N560" s="47"/>
      <c r="O560" s="47"/>
      <c r="P560" s="47"/>
      <c r="Q560" s="47"/>
    </row>
    <row r="561" spans="11:17" x14ac:dyDescent="0.45">
      <c r="K561" s="100"/>
      <c r="L561" s="47"/>
      <c r="M561" s="47"/>
      <c r="N561" s="47"/>
      <c r="O561" s="47"/>
      <c r="P561" s="47"/>
      <c r="Q561" s="47"/>
    </row>
    <row r="562" spans="11:17" x14ac:dyDescent="0.45">
      <c r="K562" s="100"/>
      <c r="L562" s="47"/>
      <c r="M562" s="47"/>
      <c r="N562" s="47"/>
      <c r="O562" s="47"/>
      <c r="P562" s="47"/>
      <c r="Q562" s="47"/>
    </row>
    <row r="563" spans="11:17" x14ac:dyDescent="0.45">
      <c r="K563" s="100"/>
      <c r="L563" s="47"/>
      <c r="M563" s="47"/>
      <c r="N563" s="47"/>
      <c r="O563" s="47"/>
      <c r="P563" s="47"/>
      <c r="Q563" s="47"/>
    </row>
    <row r="564" spans="11:17" x14ac:dyDescent="0.45">
      <c r="K564" s="100"/>
      <c r="L564" s="47"/>
      <c r="M564" s="47"/>
      <c r="N564" s="47"/>
      <c r="O564" s="47"/>
      <c r="P564" s="47"/>
      <c r="Q564" s="47"/>
    </row>
    <row r="565" spans="11:17" x14ac:dyDescent="0.45">
      <c r="K565" s="100"/>
      <c r="L565" s="47"/>
      <c r="M565" s="47"/>
      <c r="N565" s="47"/>
      <c r="O565" s="47"/>
      <c r="P565" s="47"/>
      <c r="Q565" s="47"/>
    </row>
    <row r="566" spans="11:17" x14ac:dyDescent="0.45">
      <c r="K566" s="100"/>
      <c r="L566" s="47"/>
      <c r="M566" s="47"/>
      <c r="N566" s="47"/>
      <c r="O566" s="47"/>
      <c r="P566" s="47"/>
      <c r="Q566" s="47"/>
    </row>
    <row r="567" spans="11:17" x14ac:dyDescent="0.45">
      <c r="K567" s="100"/>
      <c r="L567" s="47"/>
      <c r="M567" s="47"/>
      <c r="N567" s="47"/>
      <c r="O567" s="47"/>
      <c r="P567" s="47"/>
      <c r="Q567" s="47"/>
    </row>
    <row r="568" spans="11:17" x14ac:dyDescent="0.45">
      <c r="K568" s="100"/>
      <c r="L568" s="47"/>
      <c r="M568" s="47"/>
      <c r="N568" s="47"/>
      <c r="O568" s="47"/>
      <c r="P568" s="47"/>
      <c r="Q568" s="47"/>
    </row>
    <row r="569" spans="11:17" x14ac:dyDescent="0.45">
      <c r="K569" s="100"/>
      <c r="L569" s="47"/>
      <c r="M569" s="47"/>
      <c r="N569" s="47"/>
      <c r="O569" s="47"/>
      <c r="P569" s="47"/>
      <c r="Q569" s="47"/>
    </row>
    <row r="570" spans="11:17" x14ac:dyDescent="0.45">
      <c r="K570" s="100"/>
      <c r="L570" s="47"/>
      <c r="M570" s="47"/>
      <c r="N570" s="47"/>
      <c r="O570" s="47"/>
      <c r="P570" s="47"/>
      <c r="Q570" s="47"/>
    </row>
    <row r="571" spans="11:17" x14ac:dyDescent="0.45">
      <c r="K571" s="100"/>
      <c r="L571" s="47"/>
      <c r="M571" s="47"/>
      <c r="N571" s="47"/>
      <c r="O571" s="47"/>
      <c r="P571" s="47"/>
      <c r="Q571" s="47"/>
    </row>
    <row r="572" spans="11:17" x14ac:dyDescent="0.45">
      <c r="K572" s="100"/>
      <c r="L572" s="47"/>
      <c r="M572" s="47"/>
      <c r="N572" s="47"/>
      <c r="O572" s="47"/>
      <c r="P572" s="47"/>
      <c r="Q572" s="47"/>
    </row>
    <row r="573" spans="11:17" x14ac:dyDescent="0.45">
      <c r="K573" s="100"/>
      <c r="L573" s="47"/>
      <c r="M573" s="47"/>
      <c r="N573" s="47"/>
      <c r="O573" s="47"/>
      <c r="P573" s="47"/>
      <c r="Q573" s="47"/>
    </row>
    <row r="574" spans="11:17" x14ac:dyDescent="0.45">
      <c r="K574" s="100"/>
      <c r="L574" s="47"/>
      <c r="M574" s="47"/>
      <c r="N574" s="47"/>
      <c r="O574" s="47"/>
      <c r="P574" s="47"/>
      <c r="Q574" s="47"/>
    </row>
    <row r="575" spans="11:17" x14ac:dyDescent="0.45">
      <c r="K575" s="100"/>
      <c r="L575" s="47"/>
      <c r="M575" s="47"/>
      <c r="N575" s="47"/>
      <c r="O575" s="47"/>
      <c r="P575" s="47"/>
      <c r="Q575" s="47"/>
    </row>
    <row r="576" spans="11:17" x14ac:dyDescent="0.45">
      <c r="K576" s="100"/>
      <c r="L576" s="47"/>
      <c r="M576" s="47"/>
      <c r="N576" s="47"/>
      <c r="O576" s="47"/>
      <c r="P576" s="47"/>
      <c r="Q576" s="47"/>
    </row>
    <row r="577" spans="11:17" x14ac:dyDescent="0.45">
      <c r="K577" s="100"/>
      <c r="L577" s="47"/>
      <c r="M577" s="47"/>
      <c r="N577" s="47"/>
      <c r="O577" s="47"/>
      <c r="P577" s="47"/>
      <c r="Q577" s="47"/>
    </row>
    <row r="578" spans="11:17" x14ac:dyDescent="0.45">
      <c r="K578" s="100"/>
      <c r="L578" s="47"/>
      <c r="M578" s="47"/>
      <c r="N578" s="47"/>
      <c r="O578" s="47"/>
      <c r="P578" s="47"/>
      <c r="Q578" s="47"/>
    </row>
    <row r="579" spans="11:17" x14ac:dyDescent="0.45">
      <c r="K579" s="100"/>
      <c r="L579" s="47"/>
      <c r="M579" s="47"/>
      <c r="N579" s="47"/>
      <c r="O579" s="47"/>
      <c r="P579" s="47"/>
      <c r="Q579" s="47"/>
    </row>
    <row r="580" spans="11:17" x14ac:dyDescent="0.45">
      <c r="K580" s="100"/>
      <c r="L580" s="47"/>
      <c r="M580" s="47"/>
      <c r="N580" s="47"/>
      <c r="O580" s="47"/>
      <c r="P580" s="47"/>
      <c r="Q580" s="47"/>
    </row>
    <row r="581" spans="11:17" x14ac:dyDescent="0.45">
      <c r="K581" s="100"/>
      <c r="L581" s="47"/>
      <c r="M581" s="47"/>
      <c r="N581" s="47"/>
      <c r="O581" s="47"/>
      <c r="P581" s="47"/>
      <c r="Q581" s="47"/>
    </row>
    <row r="582" spans="11:17" x14ac:dyDescent="0.45">
      <c r="K582" s="100"/>
      <c r="L582" s="47"/>
      <c r="M582" s="47"/>
      <c r="N582" s="47"/>
      <c r="O582" s="47"/>
      <c r="P582" s="47"/>
      <c r="Q582" s="47"/>
    </row>
    <row r="583" spans="11:17" x14ac:dyDescent="0.45">
      <c r="K583" s="100"/>
      <c r="L583" s="47"/>
      <c r="M583" s="47"/>
      <c r="N583" s="47"/>
      <c r="O583" s="47"/>
      <c r="P583" s="47"/>
      <c r="Q583" s="47"/>
    </row>
    <row r="584" spans="11:17" x14ac:dyDescent="0.45">
      <c r="K584" s="100"/>
      <c r="L584" s="47"/>
      <c r="M584" s="47"/>
      <c r="N584" s="47"/>
      <c r="O584" s="47"/>
      <c r="P584" s="47"/>
      <c r="Q584" s="47"/>
    </row>
    <row r="585" spans="11:17" x14ac:dyDescent="0.45">
      <c r="K585" s="100"/>
      <c r="L585" s="47"/>
      <c r="M585" s="47"/>
      <c r="N585" s="47"/>
      <c r="O585" s="47"/>
      <c r="P585" s="47"/>
      <c r="Q585" s="47"/>
    </row>
    <row r="586" spans="11:17" x14ac:dyDescent="0.45">
      <c r="K586" s="100"/>
      <c r="L586" s="47"/>
      <c r="M586" s="47"/>
      <c r="N586" s="47"/>
      <c r="O586" s="47"/>
      <c r="P586" s="47"/>
      <c r="Q586" s="47"/>
    </row>
    <row r="587" spans="11:17" x14ac:dyDescent="0.45">
      <c r="K587" s="100"/>
      <c r="L587" s="47"/>
      <c r="M587" s="47"/>
      <c r="N587" s="47"/>
      <c r="O587" s="47"/>
      <c r="P587" s="47"/>
      <c r="Q587" s="47"/>
    </row>
    <row r="588" spans="11:17" x14ac:dyDescent="0.45">
      <c r="K588" s="100"/>
      <c r="L588" s="47"/>
      <c r="M588" s="47"/>
      <c r="N588" s="47"/>
      <c r="O588" s="47"/>
      <c r="P588" s="47"/>
      <c r="Q588" s="47"/>
    </row>
    <row r="589" spans="11:17" x14ac:dyDescent="0.45">
      <c r="K589" s="100"/>
      <c r="L589" s="47"/>
      <c r="M589" s="47"/>
      <c r="N589" s="47"/>
      <c r="O589" s="47"/>
      <c r="P589" s="47"/>
      <c r="Q589" s="47"/>
    </row>
    <row r="590" spans="11:17" x14ac:dyDescent="0.45">
      <c r="K590" s="100"/>
      <c r="L590" s="47"/>
      <c r="M590" s="47"/>
      <c r="N590" s="47"/>
      <c r="O590" s="47"/>
      <c r="P590" s="47"/>
      <c r="Q590" s="47"/>
    </row>
    <row r="591" spans="11:17" x14ac:dyDescent="0.45">
      <c r="K591" s="100"/>
      <c r="L591" s="47"/>
      <c r="M591" s="47"/>
      <c r="N591" s="47"/>
      <c r="O591" s="47"/>
      <c r="P591" s="47"/>
      <c r="Q591" s="47"/>
    </row>
    <row r="592" spans="11:17" x14ac:dyDescent="0.45">
      <c r="K592" s="100"/>
      <c r="L592" s="47"/>
      <c r="M592" s="47"/>
      <c r="N592" s="47"/>
      <c r="O592" s="47"/>
      <c r="P592" s="47"/>
      <c r="Q592" s="47"/>
    </row>
    <row r="593" spans="11:17" x14ac:dyDescent="0.45">
      <c r="K593" s="100"/>
      <c r="L593" s="47"/>
      <c r="M593" s="47"/>
      <c r="N593" s="47"/>
      <c r="O593" s="47"/>
      <c r="P593" s="47"/>
      <c r="Q593" s="47"/>
    </row>
    <row r="594" spans="11:17" x14ac:dyDescent="0.45">
      <c r="K594" s="100"/>
      <c r="L594" s="47"/>
      <c r="M594" s="47"/>
      <c r="N594" s="47"/>
      <c r="O594" s="47"/>
      <c r="P594" s="47"/>
      <c r="Q594" s="47"/>
    </row>
    <row r="595" spans="11:17" x14ac:dyDescent="0.45">
      <c r="K595" s="100"/>
      <c r="L595" s="47"/>
      <c r="M595" s="47"/>
      <c r="N595" s="47"/>
      <c r="O595" s="47"/>
      <c r="P595" s="47"/>
      <c r="Q595" s="47"/>
    </row>
    <row r="596" spans="11:17" x14ac:dyDescent="0.45">
      <c r="K596" s="100"/>
      <c r="L596" s="47"/>
      <c r="M596" s="47"/>
      <c r="N596" s="47"/>
      <c r="O596" s="47"/>
      <c r="P596" s="47"/>
      <c r="Q596" s="47"/>
    </row>
    <row r="597" spans="11:17" x14ac:dyDescent="0.45">
      <c r="K597" s="100"/>
      <c r="L597" s="47"/>
      <c r="M597" s="47"/>
      <c r="N597" s="47"/>
      <c r="O597" s="47"/>
      <c r="P597" s="47"/>
      <c r="Q597" s="47"/>
    </row>
    <row r="598" spans="11:17" x14ac:dyDescent="0.45">
      <c r="K598" s="100"/>
      <c r="L598" s="47"/>
      <c r="M598" s="47"/>
      <c r="N598" s="47"/>
      <c r="O598" s="47"/>
      <c r="P598" s="47"/>
      <c r="Q598" s="47"/>
    </row>
    <row r="599" spans="11:17" x14ac:dyDescent="0.45">
      <c r="K599" s="100"/>
      <c r="L599" s="47"/>
      <c r="M599" s="47"/>
      <c r="N599" s="47"/>
      <c r="O599" s="47"/>
      <c r="P599" s="47"/>
      <c r="Q599" s="47"/>
    </row>
    <row r="600" spans="11:17" x14ac:dyDescent="0.45">
      <c r="K600" s="100"/>
      <c r="L600" s="47"/>
      <c r="M600" s="47"/>
      <c r="N600" s="47"/>
      <c r="O600" s="47"/>
      <c r="P600" s="47"/>
      <c r="Q600" s="47"/>
    </row>
    <row r="601" spans="11:17" x14ac:dyDescent="0.45">
      <c r="K601" s="100"/>
      <c r="L601" s="47"/>
      <c r="M601" s="47"/>
      <c r="N601" s="47"/>
      <c r="O601" s="47"/>
      <c r="P601" s="47"/>
      <c r="Q601" s="47"/>
    </row>
    <row r="602" spans="11:17" x14ac:dyDescent="0.45">
      <c r="K602" s="100"/>
      <c r="L602" s="47"/>
      <c r="M602" s="47"/>
      <c r="N602" s="47"/>
      <c r="O602" s="47"/>
      <c r="P602" s="47"/>
      <c r="Q602" s="47"/>
    </row>
    <row r="603" spans="11:17" x14ac:dyDescent="0.45">
      <c r="K603" s="100"/>
      <c r="L603" s="47"/>
      <c r="M603" s="47"/>
      <c r="N603" s="47"/>
      <c r="O603" s="47"/>
      <c r="P603" s="47"/>
      <c r="Q603" s="47"/>
    </row>
    <row r="604" spans="11:17" x14ac:dyDescent="0.45">
      <c r="K604" s="100"/>
      <c r="L604" s="47"/>
      <c r="M604" s="47"/>
      <c r="N604" s="47"/>
      <c r="O604" s="47"/>
      <c r="P604" s="47"/>
      <c r="Q604" s="47"/>
    </row>
  </sheetData>
  <sheetProtection selectLockedCells="1"/>
  <phoneticPr fontId="30" type="noConversion"/>
  <conditionalFormatting sqref="K1:Q1048576">
    <cfRule type="containsText" dxfId="78" priority="10" operator="containsText" text="ERROR">
      <formula>NOT(ISERROR(SEARCH("ERROR",K1)))</formula>
    </cfRule>
  </conditionalFormatting>
  <conditionalFormatting sqref="E2">
    <cfRule type="expression" dxfId="77" priority="1">
      <formula>"&lt;&gt; 0 and &lt;&gt; 1"</formula>
    </cfRule>
  </conditionalFormatting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35F96-3784-40F9-AF1D-066B83523B53}">
  <sheetPr codeName="Sheet1">
    <tabColor rgb="FF00B2E2"/>
  </sheetPr>
  <dimension ref="A1:H99"/>
  <sheetViews>
    <sheetView showGridLines="0" zoomScaleNormal="100" workbookViewId="0"/>
  </sheetViews>
  <sheetFormatPr defaultColWidth="9" defaultRowHeight="13.8" x14ac:dyDescent="0.45"/>
  <cols>
    <col min="1" max="1" width="9.234375" style="93" customWidth="1"/>
    <col min="2" max="2" width="64.76171875" bestFit="1" customWidth="1"/>
  </cols>
  <sheetData>
    <row r="1" spans="1:8" s="88" customFormat="1" ht="14.1" x14ac:dyDescent="0.5">
      <c r="A1" s="89" t="s">
        <v>19</v>
      </c>
      <c r="B1" s="63" t="s">
        <v>34</v>
      </c>
      <c r="C1"/>
      <c r="D1"/>
      <c r="G1" s="91" t="s">
        <v>239</v>
      </c>
      <c r="H1" s="91" t="s">
        <v>240</v>
      </c>
    </row>
    <row r="2" spans="1:8" s="92" customFormat="1" x14ac:dyDescent="0.45">
      <c r="A2" s="90">
        <v>10910</v>
      </c>
      <c r="B2" s="88" t="s">
        <v>123</v>
      </c>
      <c r="G2" s="94">
        <f>COUNT(_xlfn.UNIQUE(A:A))</f>
        <v>98</v>
      </c>
      <c r="H2" s="94">
        <f>COUNT(A:A)</f>
        <v>98</v>
      </c>
    </row>
    <row r="3" spans="1:8" s="92" customFormat="1" x14ac:dyDescent="0.45">
      <c r="A3" s="90">
        <v>22249</v>
      </c>
      <c r="B3" s="88" t="s">
        <v>270</v>
      </c>
    </row>
    <row r="4" spans="1:8" s="92" customFormat="1" x14ac:dyDescent="0.45">
      <c r="A4" s="104">
        <v>999999</v>
      </c>
      <c r="B4" s="108" t="s">
        <v>275</v>
      </c>
    </row>
    <row r="5" spans="1:8" s="92" customFormat="1" x14ac:dyDescent="0.45">
      <c r="A5" s="90">
        <v>9995</v>
      </c>
      <c r="B5" s="88" t="s">
        <v>124</v>
      </c>
    </row>
    <row r="6" spans="1:8" s="92" customFormat="1" x14ac:dyDescent="0.45">
      <c r="A6" s="90">
        <v>8643</v>
      </c>
      <c r="B6" s="88" t="s">
        <v>125</v>
      </c>
    </row>
    <row r="7" spans="1:8" s="92" customFormat="1" x14ac:dyDescent="0.45">
      <c r="A7" s="90">
        <v>11490</v>
      </c>
      <c r="B7" s="88" t="s">
        <v>126</v>
      </c>
    </row>
    <row r="8" spans="1:8" s="92" customFormat="1" x14ac:dyDescent="0.45">
      <c r="A8" s="90">
        <v>11794</v>
      </c>
      <c r="B8" s="88" t="s">
        <v>127</v>
      </c>
    </row>
    <row r="9" spans="1:8" s="92" customFormat="1" x14ac:dyDescent="0.45">
      <c r="A9" s="90">
        <v>3106</v>
      </c>
      <c r="B9" s="88" t="s">
        <v>195</v>
      </c>
    </row>
    <row r="10" spans="1:8" s="92" customFormat="1" x14ac:dyDescent="0.45">
      <c r="A10" s="90">
        <v>12118</v>
      </c>
      <c r="B10" s="88" t="s">
        <v>244</v>
      </c>
    </row>
    <row r="11" spans="1:8" s="92" customFormat="1" x14ac:dyDescent="0.45">
      <c r="A11" s="90">
        <v>10968</v>
      </c>
      <c r="B11" s="88" t="s">
        <v>128</v>
      </c>
    </row>
    <row r="12" spans="1:8" s="92" customFormat="1" x14ac:dyDescent="0.45">
      <c r="A12" s="90">
        <v>16665</v>
      </c>
      <c r="B12" s="88" t="s">
        <v>230</v>
      </c>
    </row>
    <row r="13" spans="1:8" s="92" customFormat="1" x14ac:dyDescent="0.45">
      <c r="A13" s="90">
        <v>10969</v>
      </c>
      <c r="B13" s="88" t="s">
        <v>129</v>
      </c>
    </row>
    <row r="14" spans="1:8" s="92" customFormat="1" x14ac:dyDescent="0.45">
      <c r="A14" s="90">
        <v>13198</v>
      </c>
      <c r="B14" s="88" t="s">
        <v>245</v>
      </c>
    </row>
    <row r="15" spans="1:8" s="92" customFormat="1" x14ac:dyDescent="0.45">
      <c r="A15" s="90">
        <v>11</v>
      </c>
      <c r="B15" s="88" t="s">
        <v>196</v>
      </c>
    </row>
    <row r="16" spans="1:8" s="92" customFormat="1" x14ac:dyDescent="0.45">
      <c r="A16" s="90">
        <v>10996</v>
      </c>
      <c r="B16" s="88" t="s">
        <v>130</v>
      </c>
    </row>
    <row r="17" spans="1:2" s="92" customFormat="1" x14ac:dyDescent="0.45">
      <c r="A17" s="90">
        <v>8747</v>
      </c>
      <c r="B17" s="88" t="s">
        <v>131</v>
      </c>
    </row>
    <row r="18" spans="1:2" s="92" customFormat="1" x14ac:dyDescent="0.45">
      <c r="A18" s="90">
        <v>22149</v>
      </c>
      <c r="B18" s="88" t="s">
        <v>272</v>
      </c>
    </row>
    <row r="19" spans="1:2" s="92" customFormat="1" x14ac:dyDescent="0.45">
      <c r="A19" s="90">
        <v>11812</v>
      </c>
      <c r="B19" s="88" t="s">
        <v>132</v>
      </c>
    </row>
    <row r="20" spans="1:2" s="92" customFormat="1" x14ac:dyDescent="0.45">
      <c r="A20" s="90">
        <v>125</v>
      </c>
      <c r="B20" s="88" t="s">
        <v>222</v>
      </c>
    </row>
    <row r="21" spans="1:2" s="92" customFormat="1" x14ac:dyDescent="0.45">
      <c r="A21" s="90">
        <v>9323</v>
      </c>
      <c r="B21" s="88" t="s">
        <v>133</v>
      </c>
    </row>
    <row r="22" spans="1:2" s="92" customFormat="1" x14ac:dyDescent="0.45">
      <c r="A22" s="90">
        <v>10997</v>
      </c>
      <c r="B22" s="88" t="s">
        <v>134</v>
      </c>
    </row>
    <row r="23" spans="1:2" s="92" customFormat="1" x14ac:dyDescent="0.45">
      <c r="A23" s="90">
        <v>12085</v>
      </c>
      <c r="B23" s="88" t="s">
        <v>135</v>
      </c>
    </row>
    <row r="24" spans="1:2" s="92" customFormat="1" x14ac:dyDescent="0.45">
      <c r="A24" s="90">
        <v>12043</v>
      </c>
      <c r="B24" s="88" t="s">
        <v>136</v>
      </c>
    </row>
    <row r="25" spans="1:2" s="92" customFormat="1" x14ac:dyDescent="0.45">
      <c r="A25" s="90">
        <v>12042</v>
      </c>
      <c r="B25" s="88" t="s">
        <v>137</v>
      </c>
    </row>
    <row r="26" spans="1:2" s="92" customFormat="1" x14ac:dyDescent="0.45">
      <c r="A26" s="90">
        <v>14420</v>
      </c>
      <c r="B26" s="88" t="s">
        <v>246</v>
      </c>
    </row>
    <row r="27" spans="1:2" s="92" customFormat="1" x14ac:dyDescent="0.45">
      <c r="A27" s="90">
        <v>13120</v>
      </c>
      <c r="B27" s="88" t="s">
        <v>247</v>
      </c>
    </row>
    <row r="28" spans="1:2" s="92" customFormat="1" x14ac:dyDescent="0.45">
      <c r="A28" s="90">
        <v>13118</v>
      </c>
      <c r="B28" s="88" t="s">
        <v>248</v>
      </c>
    </row>
    <row r="29" spans="1:2" s="92" customFormat="1" x14ac:dyDescent="0.45">
      <c r="A29" s="90">
        <v>11761</v>
      </c>
      <c r="B29" s="88" t="s">
        <v>236</v>
      </c>
    </row>
    <row r="30" spans="1:2" s="92" customFormat="1" x14ac:dyDescent="0.45">
      <c r="A30" s="90">
        <v>12159</v>
      </c>
      <c r="B30" s="88" t="s">
        <v>219</v>
      </c>
    </row>
    <row r="31" spans="1:2" s="92" customFormat="1" x14ac:dyDescent="0.45">
      <c r="A31" s="90">
        <v>12956</v>
      </c>
      <c r="B31" s="88" t="s">
        <v>249</v>
      </c>
    </row>
    <row r="32" spans="1:2" s="92" customFormat="1" x14ac:dyDescent="0.45">
      <c r="A32" s="90">
        <v>19</v>
      </c>
      <c r="B32" s="88" t="s">
        <v>197</v>
      </c>
    </row>
    <row r="33" spans="1:2" s="92" customFormat="1" x14ac:dyDescent="0.45">
      <c r="A33" s="102">
        <v>999998</v>
      </c>
      <c r="B33" s="106" t="s">
        <v>276</v>
      </c>
    </row>
    <row r="34" spans="1:2" s="92" customFormat="1" x14ac:dyDescent="0.45">
      <c r="A34" s="90">
        <v>7895</v>
      </c>
      <c r="B34" s="88" t="s">
        <v>223</v>
      </c>
    </row>
    <row r="35" spans="1:2" s="92" customFormat="1" x14ac:dyDescent="0.45">
      <c r="A35" s="90">
        <v>348</v>
      </c>
      <c r="B35" s="88" t="s">
        <v>138</v>
      </c>
    </row>
    <row r="36" spans="1:2" s="92" customFormat="1" x14ac:dyDescent="0.45">
      <c r="A36" s="90">
        <v>9914</v>
      </c>
      <c r="B36" s="88" t="s">
        <v>198</v>
      </c>
    </row>
    <row r="37" spans="1:2" s="92" customFormat="1" x14ac:dyDescent="0.45">
      <c r="A37" s="90">
        <v>4932</v>
      </c>
      <c r="B37" s="88" t="s">
        <v>217</v>
      </c>
    </row>
    <row r="38" spans="1:2" s="92" customFormat="1" x14ac:dyDescent="0.45">
      <c r="A38" s="90">
        <v>12950</v>
      </c>
      <c r="B38" s="88" t="s">
        <v>225</v>
      </c>
    </row>
    <row r="39" spans="1:2" s="92" customFormat="1" x14ac:dyDescent="0.45">
      <c r="A39" s="90">
        <v>22250</v>
      </c>
      <c r="B39" s="88" t="s">
        <v>271</v>
      </c>
    </row>
    <row r="40" spans="1:2" s="92" customFormat="1" x14ac:dyDescent="0.45">
      <c r="A40" s="90">
        <v>10976</v>
      </c>
      <c r="B40" s="88" t="s">
        <v>139</v>
      </c>
    </row>
    <row r="41" spans="1:2" s="92" customFormat="1" x14ac:dyDescent="0.45">
      <c r="A41" s="90">
        <v>12037</v>
      </c>
      <c r="B41" s="88" t="s">
        <v>250</v>
      </c>
    </row>
    <row r="42" spans="1:2" s="92" customFormat="1" x14ac:dyDescent="0.45">
      <c r="A42" s="90">
        <v>11808</v>
      </c>
      <c r="B42" s="88" t="s">
        <v>251</v>
      </c>
    </row>
    <row r="43" spans="1:2" s="92" customFormat="1" x14ac:dyDescent="0.45">
      <c r="A43" s="90">
        <v>14421</v>
      </c>
      <c r="B43" s="88" t="s">
        <v>252</v>
      </c>
    </row>
    <row r="44" spans="1:2" s="92" customFormat="1" x14ac:dyDescent="0.45">
      <c r="A44" s="90">
        <v>17687</v>
      </c>
      <c r="B44" s="88" t="s">
        <v>277</v>
      </c>
    </row>
    <row r="45" spans="1:2" s="92" customFormat="1" x14ac:dyDescent="0.45">
      <c r="A45" s="90">
        <v>6546</v>
      </c>
      <c r="B45" s="88" t="s">
        <v>218</v>
      </c>
    </row>
    <row r="46" spans="1:2" s="92" customFormat="1" x14ac:dyDescent="0.45">
      <c r="A46" s="90">
        <v>14422</v>
      </c>
      <c r="B46" s="88" t="s">
        <v>199</v>
      </c>
    </row>
    <row r="47" spans="1:2" s="92" customFormat="1" x14ac:dyDescent="0.45">
      <c r="A47" s="90">
        <v>20451</v>
      </c>
      <c r="B47" s="88" t="s">
        <v>229</v>
      </c>
    </row>
    <row r="48" spans="1:2" s="92" customFormat="1" x14ac:dyDescent="0.45">
      <c r="A48" s="90">
        <v>20260</v>
      </c>
      <c r="B48" s="88" t="s">
        <v>228</v>
      </c>
    </row>
    <row r="49" spans="1:2" s="92" customFormat="1" x14ac:dyDescent="0.45">
      <c r="A49" s="90">
        <v>10978</v>
      </c>
      <c r="B49" s="88" t="s">
        <v>35</v>
      </c>
    </row>
    <row r="50" spans="1:2" s="92" customFormat="1" x14ac:dyDescent="0.45">
      <c r="A50" s="90">
        <v>12139</v>
      </c>
      <c r="B50" s="88" t="s">
        <v>200</v>
      </c>
    </row>
    <row r="51" spans="1:2" s="92" customFormat="1" x14ac:dyDescent="0.45">
      <c r="A51" s="90">
        <v>9324</v>
      </c>
      <c r="B51" s="88" t="s">
        <v>140</v>
      </c>
    </row>
    <row r="52" spans="1:2" s="92" customFormat="1" x14ac:dyDescent="0.45">
      <c r="A52" s="90">
        <v>16543</v>
      </c>
      <c r="B52" s="88" t="s">
        <v>253</v>
      </c>
    </row>
    <row r="53" spans="1:2" s="92" customFormat="1" x14ac:dyDescent="0.45">
      <c r="A53" s="90">
        <v>11810</v>
      </c>
      <c r="B53" s="88" t="s">
        <v>254</v>
      </c>
    </row>
    <row r="54" spans="1:2" s="92" customFormat="1" x14ac:dyDescent="0.45">
      <c r="A54" s="90">
        <v>11403</v>
      </c>
      <c r="B54" s="88" t="s">
        <v>255</v>
      </c>
    </row>
    <row r="55" spans="1:2" s="92" customFormat="1" x14ac:dyDescent="0.45">
      <c r="A55" s="90">
        <v>12151</v>
      </c>
      <c r="B55" s="88" t="s">
        <v>256</v>
      </c>
    </row>
    <row r="56" spans="1:2" s="92" customFormat="1" x14ac:dyDescent="0.45">
      <c r="A56" s="90">
        <v>14424</v>
      </c>
      <c r="B56" s="88" t="s">
        <v>201</v>
      </c>
    </row>
    <row r="57" spans="1:2" s="92" customFormat="1" x14ac:dyDescent="0.45">
      <c r="A57" s="90">
        <v>11394</v>
      </c>
      <c r="B57" s="88" t="s">
        <v>202</v>
      </c>
    </row>
    <row r="58" spans="1:2" s="92" customFormat="1" x14ac:dyDescent="0.45">
      <c r="A58" s="90">
        <v>8745</v>
      </c>
      <c r="B58" s="88" t="s">
        <v>279</v>
      </c>
    </row>
    <row r="59" spans="1:2" s="92" customFormat="1" x14ac:dyDescent="0.45">
      <c r="A59" s="90">
        <v>8750</v>
      </c>
      <c r="B59" s="88" t="s">
        <v>36</v>
      </c>
    </row>
    <row r="60" spans="1:2" s="92" customFormat="1" x14ac:dyDescent="0.45">
      <c r="A60" s="90">
        <v>10826</v>
      </c>
      <c r="B60" s="88" t="s">
        <v>37</v>
      </c>
    </row>
    <row r="61" spans="1:2" s="92" customFormat="1" x14ac:dyDescent="0.45">
      <c r="A61" s="90">
        <v>11404</v>
      </c>
      <c r="B61" s="88" t="s">
        <v>38</v>
      </c>
    </row>
    <row r="62" spans="1:2" s="92" customFormat="1" x14ac:dyDescent="0.45">
      <c r="A62" s="90">
        <v>8655</v>
      </c>
      <c r="B62" s="88" t="s">
        <v>39</v>
      </c>
    </row>
    <row r="63" spans="1:2" s="92" customFormat="1" x14ac:dyDescent="0.45">
      <c r="A63" s="90">
        <v>12448</v>
      </c>
      <c r="B63" s="88" t="s">
        <v>257</v>
      </c>
    </row>
    <row r="64" spans="1:2" s="92" customFormat="1" x14ac:dyDescent="0.45">
      <c r="A64" s="90">
        <v>9916</v>
      </c>
      <c r="B64" s="88" t="s">
        <v>40</v>
      </c>
    </row>
    <row r="65" spans="1:2" s="92" customFormat="1" x14ac:dyDescent="0.45">
      <c r="A65" s="90">
        <v>8644</v>
      </c>
      <c r="B65" s="88" t="s">
        <v>41</v>
      </c>
    </row>
    <row r="66" spans="1:2" s="92" customFormat="1" x14ac:dyDescent="0.45">
      <c r="A66" s="90">
        <v>11004</v>
      </c>
      <c r="B66" s="88" t="s">
        <v>42</v>
      </c>
    </row>
    <row r="67" spans="1:2" x14ac:dyDescent="0.45">
      <c r="A67" s="90">
        <v>11408</v>
      </c>
      <c r="B67" s="88" t="s">
        <v>224</v>
      </c>
    </row>
    <row r="68" spans="1:2" x14ac:dyDescent="0.45">
      <c r="A68" s="90">
        <v>8646</v>
      </c>
      <c r="B68" s="88" t="s">
        <v>43</v>
      </c>
    </row>
    <row r="69" spans="1:2" x14ac:dyDescent="0.45">
      <c r="A69" s="90">
        <v>9923</v>
      </c>
      <c r="B69" s="88" t="s">
        <v>44</v>
      </c>
    </row>
    <row r="70" spans="1:2" x14ac:dyDescent="0.45">
      <c r="A70" s="90">
        <v>16532</v>
      </c>
      <c r="B70" s="88" t="s">
        <v>258</v>
      </c>
    </row>
    <row r="71" spans="1:2" x14ac:dyDescent="0.45">
      <c r="A71" s="90">
        <v>10972</v>
      </c>
      <c r="B71" s="88" t="s">
        <v>45</v>
      </c>
    </row>
    <row r="72" spans="1:2" x14ac:dyDescent="0.45">
      <c r="A72" s="90">
        <v>16533</v>
      </c>
      <c r="B72" s="88" t="s">
        <v>259</v>
      </c>
    </row>
    <row r="73" spans="1:2" x14ac:dyDescent="0.45">
      <c r="A73" s="90">
        <v>14427</v>
      </c>
      <c r="B73" s="88" t="s">
        <v>226</v>
      </c>
    </row>
    <row r="74" spans="1:2" x14ac:dyDescent="0.45">
      <c r="A74" s="90">
        <v>11915</v>
      </c>
      <c r="B74" s="88" t="s">
        <v>46</v>
      </c>
    </row>
    <row r="75" spans="1:2" x14ac:dyDescent="0.45">
      <c r="A75" s="90">
        <v>10327</v>
      </c>
      <c r="B75" s="88" t="s">
        <v>47</v>
      </c>
    </row>
    <row r="76" spans="1:2" x14ac:dyDescent="0.45">
      <c r="A76" s="90">
        <v>120</v>
      </c>
      <c r="B76" s="88" t="s">
        <v>203</v>
      </c>
    </row>
    <row r="77" spans="1:2" x14ac:dyDescent="0.45">
      <c r="A77" s="90">
        <v>10965</v>
      </c>
      <c r="B77" s="88" t="s">
        <v>48</v>
      </c>
    </row>
    <row r="78" spans="1:2" x14ac:dyDescent="0.45">
      <c r="A78" s="90">
        <v>11393</v>
      </c>
      <c r="B78" s="88" t="s">
        <v>49</v>
      </c>
    </row>
    <row r="79" spans="1:2" x14ac:dyDescent="0.45">
      <c r="A79" s="90">
        <v>4027</v>
      </c>
      <c r="B79" s="88" t="s">
        <v>204</v>
      </c>
    </row>
    <row r="80" spans="1:2" x14ac:dyDescent="0.45">
      <c r="A80" s="90">
        <v>11497</v>
      </c>
      <c r="B80" s="88" t="s">
        <v>50</v>
      </c>
    </row>
    <row r="81" spans="1:2" x14ac:dyDescent="0.45">
      <c r="A81" s="90">
        <v>11016</v>
      </c>
      <c r="B81" s="88" t="s">
        <v>141</v>
      </c>
    </row>
    <row r="82" spans="1:2" x14ac:dyDescent="0.45">
      <c r="A82" s="90">
        <v>11017</v>
      </c>
      <c r="B82" s="88" t="s">
        <v>266</v>
      </c>
    </row>
    <row r="83" spans="1:2" x14ac:dyDescent="0.45">
      <c r="A83" s="90">
        <v>11400</v>
      </c>
      <c r="B83" s="88" t="s">
        <v>51</v>
      </c>
    </row>
    <row r="84" spans="1:2" x14ac:dyDescent="0.45">
      <c r="A84" s="90">
        <v>11058</v>
      </c>
      <c r="B84" s="88" t="s">
        <v>142</v>
      </c>
    </row>
    <row r="85" spans="1:2" x14ac:dyDescent="0.45">
      <c r="A85" s="90">
        <v>11397</v>
      </c>
      <c r="B85" s="88" t="s">
        <v>52</v>
      </c>
    </row>
    <row r="86" spans="1:2" x14ac:dyDescent="0.45">
      <c r="A86" s="90">
        <v>11018</v>
      </c>
      <c r="B86" s="88" t="s">
        <v>53</v>
      </c>
    </row>
    <row r="87" spans="1:2" x14ac:dyDescent="0.45">
      <c r="A87" s="90">
        <v>22450</v>
      </c>
      <c r="B87" s="88" t="s">
        <v>278</v>
      </c>
    </row>
    <row r="88" spans="1:2" x14ac:dyDescent="0.45">
      <c r="A88" s="90">
        <v>17750</v>
      </c>
      <c r="B88" s="88" t="s">
        <v>260</v>
      </c>
    </row>
    <row r="89" spans="1:2" x14ac:dyDescent="0.45">
      <c r="A89" s="90">
        <v>10991</v>
      </c>
      <c r="B89" s="88" t="s">
        <v>54</v>
      </c>
    </row>
    <row r="90" spans="1:2" x14ac:dyDescent="0.45">
      <c r="A90" s="90">
        <v>22095</v>
      </c>
      <c r="B90" s="88" t="s">
        <v>273</v>
      </c>
    </row>
    <row r="91" spans="1:2" x14ac:dyDescent="0.45">
      <c r="A91" s="90">
        <v>6755</v>
      </c>
      <c r="B91" s="88" t="s">
        <v>205</v>
      </c>
    </row>
    <row r="92" spans="1:2" x14ac:dyDescent="0.45">
      <c r="A92" s="90">
        <v>11773</v>
      </c>
      <c r="B92" s="88" t="s">
        <v>206</v>
      </c>
    </row>
    <row r="93" spans="1:2" x14ac:dyDescent="0.45">
      <c r="A93" s="90">
        <v>9784</v>
      </c>
      <c r="B93" s="88" t="s">
        <v>143</v>
      </c>
    </row>
    <row r="94" spans="1:2" x14ac:dyDescent="0.45">
      <c r="A94" s="90">
        <v>22248</v>
      </c>
      <c r="B94" s="88" t="s">
        <v>269</v>
      </c>
    </row>
    <row r="95" spans="1:2" x14ac:dyDescent="0.45">
      <c r="A95" s="90">
        <v>11415</v>
      </c>
      <c r="B95" s="88" t="s">
        <v>268</v>
      </c>
    </row>
    <row r="96" spans="1:2" x14ac:dyDescent="0.45">
      <c r="A96" s="90">
        <v>10960</v>
      </c>
      <c r="B96" s="88" t="s">
        <v>267</v>
      </c>
    </row>
    <row r="97" spans="1:2" x14ac:dyDescent="0.45">
      <c r="A97" s="90">
        <v>12775</v>
      </c>
      <c r="B97" s="88" t="s">
        <v>261</v>
      </c>
    </row>
    <row r="98" spans="1:2" x14ac:dyDescent="0.45">
      <c r="A98" s="103">
        <v>14428</v>
      </c>
      <c r="B98" s="107" t="s">
        <v>227</v>
      </c>
    </row>
    <row r="99" spans="1:2" x14ac:dyDescent="0.45">
      <c r="A99" s="105">
        <v>12022</v>
      </c>
      <c r="B99" s="109" t="s">
        <v>55</v>
      </c>
    </row>
  </sheetData>
  <sheetProtection algorithmName="SHA-512" hashValue="4zflSj/JdQO8vf9zJBy5Asz+OwTvX5zx+GT5AJYyI02rdUwVgdFZsxY4ct7tkNwTq11GisYPrDVVinQSa4wAeQ==" saltValue="S7z0cVaxE4Z7BHOcPq1bdQ==" spinCount="100000" sheet="1" objects="1" scenarios="1"/>
  <conditionalFormatting sqref="G1:H97">
    <cfRule type="expression" dxfId="56" priority="51">
      <formula>$G$2&lt;&gt;$H$2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00B2E2"/>
  </sheetPr>
  <dimension ref="A1:C35"/>
  <sheetViews>
    <sheetView showGridLines="0" zoomScaleNormal="100" zoomScaleSheetLayoutView="100" workbookViewId="0"/>
  </sheetViews>
  <sheetFormatPr defaultColWidth="9" defaultRowHeight="13.8" x14ac:dyDescent="0.45"/>
  <cols>
    <col min="1" max="1" width="9" style="2"/>
    <col min="2" max="2" width="26.76171875" style="2" customWidth="1"/>
    <col min="3" max="3" width="34.234375" style="2" customWidth="1"/>
    <col min="4" max="16384" width="9" style="2"/>
  </cols>
  <sheetData>
    <row r="1" spans="1:3" ht="17.7" x14ac:dyDescent="0.6">
      <c r="A1" s="1" t="s">
        <v>0</v>
      </c>
    </row>
    <row r="2" spans="1:3" ht="17.399999999999999" x14ac:dyDescent="0.55000000000000004">
      <c r="A2" s="3" t="s">
        <v>1</v>
      </c>
    </row>
    <row r="5" spans="1:3" ht="14.1" x14ac:dyDescent="0.5">
      <c r="B5" s="4" t="s">
        <v>119</v>
      </c>
    </row>
    <row r="6" spans="1:3" ht="14.1" x14ac:dyDescent="0.45">
      <c r="B6" s="66" t="s">
        <v>2</v>
      </c>
      <c r="C6" s="67" t="s">
        <v>3</v>
      </c>
    </row>
    <row r="7" spans="1:3" x14ac:dyDescent="0.45">
      <c r="B7" s="64">
        <v>1</v>
      </c>
      <c r="C7" s="65" t="s">
        <v>4</v>
      </c>
    </row>
    <row r="8" spans="1:3" ht="27.6" x14ac:dyDescent="0.45">
      <c r="B8" s="64">
        <v>2</v>
      </c>
      <c r="C8" s="65" t="s">
        <v>5</v>
      </c>
    </row>
    <row r="9" spans="1:3" x14ac:dyDescent="0.45">
      <c r="B9" s="64">
        <v>3</v>
      </c>
      <c r="C9" s="65" t="s">
        <v>6</v>
      </c>
    </row>
    <row r="10" spans="1:3" x14ac:dyDescent="0.45">
      <c r="B10" s="68">
        <v>4</v>
      </c>
      <c r="C10" s="69" t="s">
        <v>7</v>
      </c>
    </row>
    <row r="13" spans="1:3" ht="14.1" x14ac:dyDescent="0.5">
      <c r="B13" s="4" t="s">
        <v>120</v>
      </c>
    </row>
    <row r="14" spans="1:3" ht="14.1" x14ac:dyDescent="0.45">
      <c r="B14" s="66" t="s">
        <v>8</v>
      </c>
      <c r="C14" s="67" t="s">
        <v>3</v>
      </c>
    </row>
    <row r="15" spans="1:3" x14ac:dyDescent="0.45">
      <c r="B15" s="64">
        <v>1</v>
      </c>
      <c r="C15" s="65" t="s">
        <v>9</v>
      </c>
    </row>
    <row r="16" spans="1:3" x14ac:dyDescent="0.45">
      <c r="B16" s="64">
        <v>2</v>
      </c>
      <c r="C16" s="65" t="s">
        <v>274</v>
      </c>
    </row>
    <row r="17" spans="2:3" x14ac:dyDescent="0.45">
      <c r="B17" s="64">
        <v>3</v>
      </c>
      <c r="C17" s="65" t="s">
        <v>10</v>
      </c>
    </row>
    <row r="18" spans="2:3" x14ac:dyDescent="0.45">
      <c r="B18" s="64">
        <v>4</v>
      </c>
      <c r="C18" s="65" t="s">
        <v>242</v>
      </c>
    </row>
    <row r="19" spans="2:3" x14ac:dyDescent="0.45">
      <c r="B19" s="64">
        <v>5</v>
      </c>
      <c r="C19" s="65" t="s">
        <v>243</v>
      </c>
    </row>
    <row r="20" spans="2:3" x14ac:dyDescent="0.45">
      <c r="B20" s="68">
        <v>6</v>
      </c>
      <c r="C20" s="69" t="s">
        <v>11</v>
      </c>
    </row>
    <row r="23" spans="2:3" ht="14.1" x14ac:dyDescent="0.5">
      <c r="B23" s="4" t="s">
        <v>121</v>
      </c>
    </row>
    <row r="24" spans="2:3" ht="14.1" x14ac:dyDescent="0.45">
      <c r="B24" s="66" t="s">
        <v>12</v>
      </c>
      <c r="C24" s="67" t="s">
        <v>3</v>
      </c>
    </row>
    <row r="25" spans="2:3" x14ac:dyDescent="0.45">
      <c r="B25" s="64">
        <v>1</v>
      </c>
      <c r="C25" s="65" t="s">
        <v>118</v>
      </c>
    </row>
    <row r="26" spans="2:3" x14ac:dyDescent="0.45">
      <c r="B26" s="64">
        <v>2</v>
      </c>
      <c r="C26" s="65" t="s">
        <v>13</v>
      </c>
    </row>
    <row r="27" spans="2:3" x14ac:dyDescent="0.45">
      <c r="B27" s="64">
        <v>3</v>
      </c>
      <c r="C27" s="65" t="s">
        <v>14</v>
      </c>
    </row>
    <row r="28" spans="2:3" x14ac:dyDescent="0.45">
      <c r="B28" s="68">
        <v>4</v>
      </c>
      <c r="C28" s="69" t="s">
        <v>11</v>
      </c>
    </row>
    <row r="31" spans="2:3" ht="14.1" x14ac:dyDescent="0.5">
      <c r="B31" s="4" t="s">
        <v>122</v>
      </c>
    </row>
    <row r="32" spans="2:3" ht="14.1" x14ac:dyDescent="0.45">
      <c r="B32" s="66" t="s">
        <v>15</v>
      </c>
      <c r="C32" s="67" t="s">
        <v>3</v>
      </c>
    </row>
    <row r="33" spans="2:3" x14ac:dyDescent="0.45">
      <c r="B33" s="64">
        <v>1</v>
      </c>
      <c r="C33" s="65" t="s">
        <v>16</v>
      </c>
    </row>
    <row r="34" spans="2:3" x14ac:dyDescent="0.45">
      <c r="B34" s="64">
        <v>2</v>
      </c>
      <c r="C34" s="65" t="s">
        <v>17</v>
      </c>
    </row>
    <row r="35" spans="2:3" x14ac:dyDescent="0.45">
      <c r="B35" s="68">
        <v>3</v>
      </c>
      <c r="C35" s="69" t="s">
        <v>18</v>
      </c>
    </row>
  </sheetData>
  <sheetProtection algorithmName="SHA-512" hashValue="7sBVDU4FJR+BbeByphhvpuKp7lyH/MlWftf51bt3sy01GwBVLg7J753oQZ3BLWVJ2SpS7/oawfsSZfhLoMAZIw==" saltValue="5kaPkIa03zoYC2L6kyu9zA==" spinCount="100000" sheet="1" objects="1" scenarios="1" selectLockedCells="1"/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3">
    <tabColor rgb="FFEA7924"/>
  </sheetPr>
  <dimension ref="A1:G4"/>
  <sheetViews>
    <sheetView showGridLines="0" zoomScaleNormal="100" workbookViewId="0">
      <selection activeCell="X7" sqref="X7"/>
    </sheetView>
  </sheetViews>
  <sheetFormatPr defaultColWidth="9" defaultRowHeight="13.8" x14ac:dyDescent="0.45"/>
  <cols>
    <col min="1" max="1" width="21.76171875" style="79" bestFit="1" customWidth="1"/>
    <col min="2" max="2" width="20.37890625" style="79" bestFit="1" customWidth="1"/>
    <col min="3" max="3" width="24.76171875" style="79" bestFit="1" customWidth="1"/>
    <col min="4" max="4" width="19.234375" style="79" bestFit="1" customWidth="1"/>
    <col min="5" max="5" width="24.234375" style="80" bestFit="1" customWidth="1"/>
    <col min="6" max="6" width="28" style="80" bestFit="1" customWidth="1"/>
    <col min="7" max="7" width="23.37890625" style="80" bestFit="1" customWidth="1"/>
    <col min="8" max="16384" width="9" style="79"/>
  </cols>
  <sheetData>
    <row r="1" spans="1:7" customFormat="1" ht="15" x14ac:dyDescent="0.5">
      <c r="A1" s="6" t="s">
        <v>74</v>
      </c>
      <c r="E1" s="60"/>
      <c r="F1" s="60"/>
      <c r="G1" s="60"/>
    </row>
    <row r="2" spans="1:7" customFormat="1" x14ac:dyDescent="0.45">
      <c r="E2" s="60"/>
      <c r="F2" s="60"/>
      <c r="G2" s="60"/>
    </row>
    <row r="3" spans="1:7" customFormat="1" ht="14.1" x14ac:dyDescent="0.5">
      <c r="A3" s="7" t="s">
        <v>75</v>
      </c>
      <c r="E3" s="60"/>
      <c r="F3" s="60"/>
      <c r="G3" s="60"/>
    </row>
    <row r="4" spans="1:7" customFormat="1" ht="14.1" x14ac:dyDescent="0.5">
      <c r="A4" s="44" t="s">
        <v>56</v>
      </c>
      <c r="B4" s="44" t="s">
        <v>57</v>
      </c>
      <c r="C4" s="44" t="s">
        <v>58</v>
      </c>
      <c r="D4" s="44" t="s">
        <v>59</v>
      </c>
      <c r="E4" s="70" t="s">
        <v>71</v>
      </c>
      <c r="F4" s="70" t="s">
        <v>72</v>
      </c>
      <c r="G4" s="70" t="s">
        <v>73</v>
      </c>
    </row>
  </sheetData>
  <sheetProtection algorithmName="SHA-512" hashValue="20y1hN5Ea+PNv/ohngIbnHtdNfRoYBugxg0V3BEpSy7As3TxJN3rXOTiPxox3wNkQOn5KiuoRNDtmKM+jJMgoA==" saltValue="IcOIAEkynAH6Iw+at6ZZoA==" spinCount="100000" sheet="1" objects="1" scenarios="1" selectLockedCells="1"/>
  <pageMargins left="0.7" right="0.7" top="0.75" bottom="0.75" header="0.3" footer="0.3"/>
  <pageSetup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4">
    <tabColor rgb="FFEA7924"/>
  </sheetPr>
  <dimension ref="A1:I4"/>
  <sheetViews>
    <sheetView showGridLines="0" zoomScaleNormal="100" workbookViewId="0"/>
  </sheetViews>
  <sheetFormatPr defaultColWidth="9" defaultRowHeight="13.8" x14ac:dyDescent="0.45"/>
  <cols>
    <col min="1" max="1" width="24.76171875" style="79" bestFit="1" customWidth="1"/>
    <col min="2" max="2" width="19.234375" style="79" bestFit="1" customWidth="1"/>
    <col min="3" max="3" width="32" style="79" bestFit="1" customWidth="1"/>
    <col min="4" max="4" width="17.37890625" style="79" bestFit="1" customWidth="1"/>
    <col min="5" max="5" width="17.76171875" style="79" bestFit="1" customWidth="1"/>
    <col min="6" max="6" width="21.6171875" style="79" bestFit="1" customWidth="1"/>
    <col min="7" max="7" width="22.6171875" style="80" bestFit="1" customWidth="1"/>
    <col min="8" max="8" width="23" style="80" bestFit="1" customWidth="1"/>
    <col min="9" max="9" width="26.76171875" style="80" bestFit="1" customWidth="1"/>
    <col min="10" max="16384" width="9" style="79"/>
  </cols>
  <sheetData>
    <row r="1" spans="1:9" customFormat="1" ht="15" x14ac:dyDescent="0.5">
      <c r="A1" s="6" t="s">
        <v>221</v>
      </c>
      <c r="G1" s="60"/>
      <c r="H1" s="60"/>
      <c r="I1" s="60"/>
    </row>
    <row r="2" spans="1:9" customFormat="1" x14ac:dyDescent="0.45">
      <c r="G2" s="60"/>
      <c r="H2" s="60"/>
      <c r="I2" s="60"/>
    </row>
    <row r="3" spans="1:9" customFormat="1" ht="14.1" x14ac:dyDescent="0.5">
      <c r="A3" s="7" t="s">
        <v>80</v>
      </c>
      <c r="G3" s="60"/>
      <c r="H3" s="60"/>
      <c r="I3" s="60"/>
    </row>
    <row r="4" spans="1:9" customFormat="1" ht="14.1" x14ac:dyDescent="0.5">
      <c r="A4" s="44" t="s">
        <v>58</v>
      </c>
      <c r="B4" s="44" t="s">
        <v>59</v>
      </c>
      <c r="C4" s="44" t="s">
        <v>60</v>
      </c>
      <c r="D4" s="44" t="s">
        <v>77</v>
      </c>
      <c r="E4" s="44" t="s">
        <v>78</v>
      </c>
      <c r="F4" s="44" t="s">
        <v>79</v>
      </c>
      <c r="G4" s="70" t="s">
        <v>232</v>
      </c>
      <c r="H4" s="70" t="s">
        <v>233</v>
      </c>
      <c r="I4" s="70" t="s">
        <v>234</v>
      </c>
    </row>
  </sheetData>
  <sheetProtection algorithmName="SHA-512" hashValue="wozcQffoq4Nc/HLVq3ShTFPlS0QcKS2gnYc7nGwedVvHMAPYo6POxta0COxcmYJ8av6+ftKXKBcBPmyxTRFJcA==" saltValue="gpKIATj6pGECxf0MxTzkuA==" spinCount="100000" sheet="1" objects="1" scenarios="1" selectLockedCells="1"/>
  <pageMargins left="0.7" right="0.7" top="0.75" bottom="0.75" header="0.3" footer="0.3"/>
  <pageSetup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">
    <tabColor rgb="FFEA7924"/>
  </sheetPr>
  <dimension ref="A1:H4"/>
  <sheetViews>
    <sheetView showGridLines="0" zoomScaleNormal="100" workbookViewId="0">
      <selection activeCell="A5" sqref="A5"/>
    </sheetView>
  </sheetViews>
  <sheetFormatPr defaultColWidth="9" defaultRowHeight="13.8" x14ac:dyDescent="0.45"/>
  <cols>
    <col min="1" max="1" width="21.76171875" style="79" bestFit="1" customWidth="1"/>
    <col min="2" max="2" width="20.37890625" style="79" bestFit="1" customWidth="1"/>
    <col min="3" max="3" width="18.6171875" style="79" bestFit="1" customWidth="1"/>
    <col min="4" max="4" width="24.76171875" style="79" bestFit="1" customWidth="1"/>
    <col min="5" max="5" width="19.234375" style="79" bestFit="1" customWidth="1"/>
    <col min="6" max="6" width="32" style="79" bestFit="1" customWidth="1"/>
    <col min="7" max="7" width="19.6171875" style="79" bestFit="1" customWidth="1"/>
    <col min="8" max="8" width="14" style="79" bestFit="1" customWidth="1"/>
    <col min="9" max="16384" width="9" style="79"/>
  </cols>
  <sheetData>
    <row r="1" spans="1:8" customFormat="1" ht="15" x14ac:dyDescent="0.5">
      <c r="A1" s="6" t="s">
        <v>220</v>
      </c>
    </row>
    <row r="2" spans="1:8" customFormat="1" x14ac:dyDescent="0.45"/>
    <row r="3" spans="1:8" customFormat="1" ht="14.1" x14ac:dyDescent="0.5">
      <c r="A3" s="7" t="s">
        <v>81</v>
      </c>
    </row>
    <row r="4" spans="1:8" customFormat="1" ht="14.1" x14ac:dyDescent="0.5">
      <c r="A4" s="44" t="s">
        <v>56</v>
      </c>
      <c r="B4" s="44" t="s">
        <v>57</v>
      </c>
      <c r="C4" s="44" t="s">
        <v>117</v>
      </c>
      <c r="D4" s="44" t="s">
        <v>58</v>
      </c>
      <c r="E4" s="44" t="s">
        <v>59</v>
      </c>
      <c r="F4" s="44" t="s">
        <v>60</v>
      </c>
      <c r="G4" s="44" t="s">
        <v>76</v>
      </c>
      <c r="H4" s="44" t="s">
        <v>82</v>
      </c>
    </row>
  </sheetData>
  <sheetProtection algorithmName="SHA-512" hashValue="rvDRjhexvqJCuHEdIiSTl09KptzhVBeE3IfwsfMWfVjHSCBNZzO+nDPhOBRPZZ5BUc/sFiYZ+VrnbMkM2XismQ==" saltValue="ya74JYbypH6ogUrNQ/hgPQ==" spinCount="100000" sheet="1" objects="1" scenarios="1" selectLockedCells="1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A1:C19"/>
  <sheetViews>
    <sheetView workbookViewId="0">
      <selection activeCell="A2" sqref="A2:C19"/>
    </sheetView>
  </sheetViews>
  <sheetFormatPr defaultRowHeight="13.8" x14ac:dyDescent="0.45"/>
  <cols>
    <col min="2" max="2" width="50.37890625" bestFit="1" customWidth="1"/>
    <col min="3" max="3" width="13.47265625" bestFit="1" customWidth="1"/>
  </cols>
  <sheetData>
    <row r="1" spans="1:3" x14ac:dyDescent="0.45">
      <c r="A1" t="s">
        <v>19</v>
      </c>
      <c r="B1" t="s">
        <v>20</v>
      </c>
      <c r="C1" t="s">
        <v>144</v>
      </c>
    </row>
    <row r="2" spans="1:3" x14ac:dyDescent="0.45">
      <c r="B2" t="s">
        <v>145</v>
      </c>
      <c r="C2" t="s">
        <v>145</v>
      </c>
    </row>
    <row r="3" spans="1:3" x14ac:dyDescent="0.45">
      <c r="A3">
        <v>290</v>
      </c>
      <c r="B3" t="s">
        <v>21</v>
      </c>
      <c r="C3" t="s">
        <v>146</v>
      </c>
    </row>
    <row r="4" spans="1:3" x14ac:dyDescent="0.45">
      <c r="A4">
        <v>291</v>
      </c>
      <c r="B4" t="s">
        <v>22</v>
      </c>
      <c r="C4" t="s">
        <v>147</v>
      </c>
    </row>
    <row r="5" spans="1:3" x14ac:dyDescent="0.45">
      <c r="A5">
        <v>296</v>
      </c>
      <c r="B5" t="s">
        <v>23</v>
      </c>
      <c r="C5" t="s">
        <v>148</v>
      </c>
    </row>
    <row r="6" spans="1:3" x14ac:dyDescent="0.45">
      <c r="A6">
        <v>300</v>
      </c>
      <c r="B6" t="s">
        <v>24</v>
      </c>
      <c r="C6" t="s">
        <v>149</v>
      </c>
    </row>
    <row r="7" spans="1:3" x14ac:dyDescent="0.45">
      <c r="A7">
        <v>301</v>
      </c>
      <c r="B7" t="s">
        <v>25</v>
      </c>
      <c r="C7" t="s">
        <v>150</v>
      </c>
    </row>
    <row r="8" spans="1:3" x14ac:dyDescent="0.45">
      <c r="A8">
        <v>308</v>
      </c>
      <c r="B8" t="s">
        <v>26</v>
      </c>
      <c r="C8" t="s">
        <v>151</v>
      </c>
    </row>
    <row r="9" spans="1:3" x14ac:dyDescent="0.45">
      <c r="A9">
        <v>310</v>
      </c>
      <c r="B9" t="s">
        <v>27</v>
      </c>
      <c r="C9" t="s">
        <v>152</v>
      </c>
    </row>
    <row r="10" spans="1:3" x14ac:dyDescent="0.45">
      <c r="A10">
        <v>312</v>
      </c>
      <c r="B10" t="s">
        <v>28</v>
      </c>
      <c r="C10" t="s">
        <v>153</v>
      </c>
    </row>
    <row r="11" spans="1:3" x14ac:dyDescent="0.45">
      <c r="A11">
        <v>3156</v>
      </c>
      <c r="B11" t="s">
        <v>208</v>
      </c>
      <c r="C11" t="s">
        <v>208</v>
      </c>
    </row>
    <row r="12" spans="1:3" x14ac:dyDescent="0.45">
      <c r="A12">
        <v>3735</v>
      </c>
      <c r="B12" t="s">
        <v>262</v>
      </c>
      <c r="C12" t="s">
        <v>263</v>
      </c>
    </row>
    <row r="13" spans="1:3" x14ac:dyDescent="0.45">
      <c r="A13">
        <v>12103</v>
      </c>
      <c r="B13" t="s">
        <v>207</v>
      </c>
      <c r="C13" t="s">
        <v>154</v>
      </c>
    </row>
    <row r="14" spans="1:3" x14ac:dyDescent="0.45">
      <c r="A14">
        <v>10728</v>
      </c>
      <c r="B14" t="s">
        <v>29</v>
      </c>
      <c r="C14" t="s">
        <v>155</v>
      </c>
    </row>
    <row r="15" spans="1:3" x14ac:dyDescent="0.45">
      <c r="A15">
        <v>10926</v>
      </c>
      <c r="B15" t="s">
        <v>30</v>
      </c>
      <c r="C15" t="s">
        <v>156</v>
      </c>
    </row>
    <row r="16" spans="1:3" x14ac:dyDescent="0.45">
      <c r="A16">
        <v>11226</v>
      </c>
      <c r="B16" t="s">
        <v>264</v>
      </c>
      <c r="C16" t="s">
        <v>265</v>
      </c>
    </row>
    <row r="17" spans="1:3" x14ac:dyDescent="0.45">
      <c r="A17">
        <v>11227</v>
      </c>
      <c r="B17" t="s">
        <v>31</v>
      </c>
      <c r="C17" t="s">
        <v>157</v>
      </c>
    </row>
    <row r="18" spans="1:3" x14ac:dyDescent="0.45">
      <c r="A18">
        <v>11474</v>
      </c>
      <c r="B18" t="s">
        <v>32</v>
      </c>
      <c r="C18" t="s">
        <v>194</v>
      </c>
    </row>
    <row r="19" spans="1:3" x14ac:dyDescent="0.45">
      <c r="A19">
        <v>12814</v>
      </c>
      <c r="B19" t="s">
        <v>33</v>
      </c>
      <c r="C19" t="s">
        <v>158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>
    <tabColor rgb="FF64666A"/>
  </sheetPr>
  <dimension ref="A1:D38"/>
  <sheetViews>
    <sheetView workbookViewId="0">
      <selection activeCell="A21" sqref="A21"/>
    </sheetView>
  </sheetViews>
  <sheetFormatPr defaultColWidth="8.6171875" defaultRowHeight="12.3" x14ac:dyDescent="0.4"/>
  <cols>
    <col min="1" max="1" width="31.6171875" style="5" bestFit="1" customWidth="1"/>
    <col min="2" max="2" width="32.76171875" style="5" bestFit="1" customWidth="1"/>
    <col min="3" max="3" width="58.6171875" style="5" customWidth="1"/>
    <col min="4" max="16384" width="8.6171875" style="5"/>
  </cols>
  <sheetData>
    <row r="1" spans="1:4" x14ac:dyDescent="0.4">
      <c r="A1" s="5" t="b">
        <v>1</v>
      </c>
      <c r="B1" s="5" t="s">
        <v>159</v>
      </c>
      <c r="C1" s="5" cm="1">
        <f t="array" ref="C1">ROWS(_xlfn._xlws.FILTER('Physician Group List'!A$1:B$99,('Physician Group List'!A$1:A$99&lt;&gt;"")+('Physician Group List'!B$1:B$99&lt;&gt;"")))</f>
        <v>99</v>
      </c>
      <c r="D1" s="5" t="s">
        <v>237</v>
      </c>
    </row>
    <row r="2" spans="1:4" x14ac:dyDescent="0.4">
      <c r="A2" s="5">
        <v>1</v>
      </c>
      <c r="B2" s="5" t="s">
        <v>160</v>
      </c>
      <c r="C2" s="5" cm="1">
        <f t="array" ref="C2">ROWS(_xlfn._xlws.FILTER('Physician Group Data'!A:J,('Physician Group Data'!A:A&lt;&gt;"")+('Physician Group Data'!B:B&lt;&gt;"")+('Physician Group Data'!C:C&lt;&gt;"")+('Physician Group Data'!D:D&lt;&gt;"")+('Physician Group Data'!E:E&lt;&gt;"")+('Physician Group Data'!F:F&lt;&gt;"")+('Physician Group Data'!G:G&lt;&gt;"")+('Physician Group Data'!H:H&lt;&gt;"")+('Physician Group Data'!I:I&lt;&gt;"")+('Physician Group Data'!J:J&lt;&gt;"")))+1</f>
        <v>2</v>
      </c>
      <c r="D2" s="5" t="s">
        <v>238</v>
      </c>
    </row>
    <row r="3" spans="1:4" x14ac:dyDescent="0.4">
      <c r="A3" s="5" t="str">
        <f>A4&amp;"_"&amp;A5&amp;"_"&amp;A6&amp;"_"&amp;A7&amp;"_"&amp;A8&amp;".xlsm"</f>
        <v>0_Select Payer:_0_116_PG.xlsm</v>
      </c>
      <c r="B3" s="5" t="s">
        <v>161</v>
      </c>
    </row>
    <row r="4" spans="1:4" x14ac:dyDescent="0.4">
      <c r="A4" s="5">
        <f>IF(ISBLANK(iPayer),"",INDEX(PayersList,iPayer,1))</f>
        <v>0</v>
      </c>
      <c r="B4" s="5" t="s">
        <v>162</v>
      </c>
    </row>
    <row r="5" spans="1:4" x14ac:dyDescent="0.4">
      <c r="A5" s="5" t="str">
        <f>IF(ISBLANK(iPayer),"",INDEX(PayersList,iPayer,3))</f>
        <v>Select Payer:</v>
      </c>
      <c r="B5" s="5" t="s">
        <v>163</v>
      </c>
    </row>
    <row r="6" spans="1:4" x14ac:dyDescent="0.4">
      <c r="A6" s="5">
        <f>'Front Page'!C12</f>
        <v>0</v>
      </c>
      <c r="B6" s="5" t="s">
        <v>164</v>
      </c>
    </row>
    <row r="7" spans="1:4" x14ac:dyDescent="0.4">
      <c r="A7" s="5">
        <v>116</v>
      </c>
      <c r="B7" s="5" t="s">
        <v>165</v>
      </c>
    </row>
    <row r="8" spans="1:4" x14ac:dyDescent="0.4">
      <c r="A8" s="31" t="s">
        <v>167</v>
      </c>
      <c r="B8" s="5" t="s">
        <v>166</v>
      </c>
    </row>
    <row r="18" spans="1:2" x14ac:dyDescent="0.4">
      <c r="A18" s="23" t="b">
        <f>IF(AND(A19=TRUE,A34=TRUE),TRUE,FALSE)</f>
        <v>0</v>
      </c>
      <c r="B18" s="23" t="s">
        <v>168</v>
      </c>
    </row>
    <row r="19" spans="1:2" x14ac:dyDescent="0.4">
      <c r="A19" s="23" t="b">
        <f>IF(AND(A20=TRUE,A21=TRUE,A23=TRUE,A24=TRUE,A25=TRUE,A26),TRUE,FALSE)</f>
        <v>0</v>
      </c>
      <c r="B19" s="23" t="s">
        <v>169</v>
      </c>
    </row>
    <row r="20" spans="1:2" x14ac:dyDescent="0.4">
      <c r="A20" s="5" t="b">
        <f>IF('Front Page'!B6="",  FALSE, TRUE)</f>
        <v>0</v>
      </c>
      <c r="B20" s="24" t="s">
        <v>170</v>
      </c>
    </row>
    <row r="21" spans="1:2" x14ac:dyDescent="0.4">
      <c r="A21" s="5" t="b">
        <f>IF(OR('Front Page'!B7="",'Front Page'!C7="ERROR: Please enter a valid email address"),FALSE,TRUE)</f>
        <v>0</v>
      </c>
      <c r="B21" s="24" t="s">
        <v>171</v>
      </c>
    </row>
    <row r="22" spans="1:2" x14ac:dyDescent="0.4">
      <c r="B22" s="23" t="s">
        <v>172</v>
      </c>
    </row>
    <row r="23" spans="1:2" x14ac:dyDescent="0.4">
      <c r="A23" s="5" t="b">
        <f>IF(OR('Front Page'!C10="",'Front Page'!C10=0),FALSE,TRUE)</f>
        <v>0</v>
      </c>
      <c r="B23" s="24" t="s">
        <v>162</v>
      </c>
    </row>
    <row r="24" spans="1:2" x14ac:dyDescent="0.4">
      <c r="A24" s="5" t="b">
        <f>IF(OR('Front Page'!C11="",'Front Page'!C11="Select Payer:"),FALSE,TRUE)</f>
        <v>0</v>
      </c>
      <c r="B24" s="24" t="s">
        <v>173</v>
      </c>
    </row>
    <row r="25" spans="1:2" x14ac:dyDescent="0.4">
      <c r="A25" s="5" t="b">
        <f>IF('Front Page'!C12="", FALSE,TRUE)</f>
        <v>0</v>
      </c>
      <c r="B25" s="24" t="s">
        <v>174</v>
      </c>
    </row>
    <row r="26" spans="1:2" x14ac:dyDescent="0.4">
      <c r="A26" s="5" t="b">
        <f>IF('Front Page'!C13="", FALSE,TRUE)</f>
        <v>0</v>
      </c>
      <c r="B26" s="24" t="s">
        <v>175</v>
      </c>
    </row>
    <row r="29" spans="1:2" x14ac:dyDescent="0.4">
      <c r="A29" s="23" t="b">
        <f>IF(AND(A30=TRUE,A31=TRUE),TRUE,FALSE)</f>
        <v>0</v>
      </c>
      <c r="B29" s="25" t="s">
        <v>176</v>
      </c>
    </row>
    <row r="30" spans="1:2" x14ac:dyDescent="0.4">
      <c r="A30" s="5" t="b">
        <f>IF(ISNUMBER(SEARCH("All entered data is valid",'Front Page'!C19)), TRUE,FALSE)</f>
        <v>0</v>
      </c>
      <c r="B30" s="5" t="s">
        <v>178</v>
      </c>
    </row>
    <row r="31" spans="1:2" x14ac:dyDescent="0.4">
      <c r="A31" s="5" t="b">
        <f>IF(ISNUMBER(SEARCH("All entered data is valid",'Front Page'!C20)), TRUE,FALSE)</f>
        <v>0</v>
      </c>
      <c r="B31" s="5" t="s">
        <v>179</v>
      </c>
    </row>
    <row r="32" spans="1:2" x14ac:dyDescent="0.4">
      <c r="B32" s="24"/>
    </row>
    <row r="34" spans="1:2" x14ac:dyDescent="0.4">
      <c r="A34" s="23" t="b">
        <f>IF(AND(A35=TRUE,A36=TRUE,A37=TRUE,A38=TRUE),TRUE,FALSE)</f>
        <v>0</v>
      </c>
      <c r="B34" s="25" t="s">
        <v>177</v>
      </c>
    </row>
    <row r="35" spans="1:2" x14ac:dyDescent="0.4">
      <c r="A35" s="5" t="b">
        <f>IF('Front Page'!C25="", FALSE,TRUE)</f>
        <v>0</v>
      </c>
      <c r="B35" s="26" t="s">
        <v>181</v>
      </c>
    </row>
    <row r="36" spans="1:2" x14ac:dyDescent="0.4">
      <c r="A36" s="5" t="b">
        <f>IF('Front Page'!C26="",FALSE,TRUE)</f>
        <v>0</v>
      </c>
      <c r="B36" s="26" t="s">
        <v>180</v>
      </c>
    </row>
    <row r="37" spans="1:2" x14ac:dyDescent="0.4">
      <c r="A37" s="5" t="b">
        <f>IF('Front Page'!C27="",FALSE,TRUE)</f>
        <v>0</v>
      </c>
      <c r="B37" s="26" t="s">
        <v>182</v>
      </c>
    </row>
    <row r="38" spans="1:2" x14ac:dyDescent="0.4">
      <c r="A38" s="5" t="b">
        <f>IF('Front Page'!C28="",FALSE,TRUE)</f>
        <v>0</v>
      </c>
      <c r="B38" s="26" t="s">
        <v>183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7DB607-DFE8-4B42-B1E9-58009EBD11B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9</vt:i4>
      </vt:variant>
    </vt:vector>
  </HeadingPairs>
  <TitlesOfParts>
    <vt:vector size="19" baseType="lpstr">
      <vt:lpstr>Contents</vt:lpstr>
      <vt:lpstr>Front Page</vt:lpstr>
      <vt:lpstr>Physician Group Data</vt:lpstr>
      <vt:lpstr>Physician Group List</vt:lpstr>
      <vt:lpstr>Reference Tables</vt:lpstr>
      <vt:lpstr>Payments Review</vt:lpstr>
      <vt:lpstr>Multiplier Review</vt:lpstr>
      <vt:lpstr>Service Review</vt:lpstr>
      <vt:lpstr>Payers</vt:lpstr>
      <vt:lpstr>System Data</vt:lpstr>
      <vt:lpstr>cfAllFrontPageRequriedFields</vt:lpstr>
      <vt:lpstr>cfFrontPageTableA2RequiredFields</vt:lpstr>
      <vt:lpstr>cfFrontPageTableA3RequiredFields</vt:lpstr>
      <vt:lpstr>iPayer</vt:lpstr>
      <vt:lpstr>OnSaveFlag</vt:lpstr>
      <vt:lpstr>PayersList</vt:lpstr>
      <vt:lpstr>Table_A.2__Data_Checks</vt:lpstr>
      <vt:lpstr>Table_A.3__Data_Review_Certifications</vt:lpstr>
      <vt:lpstr>vFileName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MacNabb, Matthew</dc:creator>
  <cp:lastModifiedBy>Eric Yang</cp:lastModifiedBy>
  <dcterms:created xsi:type="dcterms:W3CDTF">2020-02-06T16:12:29Z</dcterms:created>
  <dcterms:modified xsi:type="dcterms:W3CDTF">2026-08-13T20:12:07Z</dcterms:modified>
</cp:coreProperties>
</file>